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15" windowHeight="8430" activeTab="0"/>
  </bookViews>
  <sheets>
    <sheet name="aziende" sheetId="1" r:id="rId1"/>
    <sheet name="analisi costi per aziende" sheetId="2" r:id="rId2"/>
    <sheet name="analisi costi per livelli" sheetId="3" r:id="rId3"/>
  </sheets>
  <definedNames>
    <definedName name="_xlnm.Print_Area" localSheetId="2">'analisi costi per livelli'!$A$1:$N$62</definedName>
    <definedName name="_xlnm.Print_Area" localSheetId="0">'aziende'!$A$1:$BB$63</definedName>
    <definedName name="_xlnm.Print_Titles" localSheetId="2">'analisi costi per livelli'!$1:$3</definedName>
  </definedNames>
  <calcPr fullCalcOnLoad="1"/>
</workbook>
</file>

<file path=xl/sharedStrings.xml><?xml version="1.0" encoding="utf-8"?>
<sst xmlns="http://schemas.openxmlformats.org/spreadsheetml/2006/main" count="1428" uniqueCount="105">
  <si>
    <t xml:space="preserve">macrovoci economiche </t>
  </si>
  <si>
    <t>spesa di competenza</t>
  </si>
  <si>
    <t>spesa procapite</t>
  </si>
  <si>
    <t>igiene e sanità pubblica</t>
  </si>
  <si>
    <t>igiene degli alimenti e della nutrizione</t>
  </si>
  <si>
    <t>prevenzione e sicurezza  nei luoghi di lavoro</t>
  </si>
  <si>
    <t>sanità pubblica veterinaria</t>
  </si>
  <si>
    <t>attività di prevenzione rivolta alle persone</t>
  </si>
  <si>
    <t>servizio medico legale</t>
  </si>
  <si>
    <t xml:space="preserve">guardia medica </t>
  </si>
  <si>
    <t>emergenza sanitaria territoriale</t>
  </si>
  <si>
    <t>assistenza integrativa</t>
  </si>
  <si>
    <t>totale prevenzione</t>
  </si>
  <si>
    <t>assistenza protesica</t>
  </si>
  <si>
    <t>assistenza ambulatoriale e domiciliare</t>
  </si>
  <si>
    <t xml:space="preserve">Medicina generale </t>
  </si>
  <si>
    <t>medicina generica</t>
  </si>
  <si>
    <t>pediatria di libera scelta</t>
  </si>
  <si>
    <t>assistenza farmaceutica</t>
  </si>
  <si>
    <t>farmacie convenzionate</t>
  </si>
  <si>
    <t>altre forme di erogazione</t>
  </si>
  <si>
    <t>assistenza specialistica</t>
  </si>
  <si>
    <t>attività di laboratorio</t>
  </si>
  <si>
    <t>attività clinica</t>
  </si>
  <si>
    <t>attività diagnostica strumentale e per immagini</t>
  </si>
  <si>
    <t>programmata a domicilio  ADI</t>
  </si>
  <si>
    <t>consultori</t>
  </si>
  <si>
    <t>assistenza psichiatrica</t>
  </si>
  <si>
    <t>riabilitativa ai disabili</t>
  </si>
  <si>
    <t>ai tossicodipendenti</t>
  </si>
  <si>
    <t>agli anziani</t>
  </si>
  <si>
    <t>ai malati terminali</t>
  </si>
  <si>
    <t>a persone affette da HIV</t>
  </si>
  <si>
    <t>assistenza territoriale semiresidenziale</t>
  </si>
  <si>
    <t>psichiatrica</t>
  </si>
  <si>
    <t>agli  anziani</t>
  </si>
  <si>
    <t>assistenza territoriale residenziale</t>
  </si>
  <si>
    <t>assistenza idrotermale</t>
  </si>
  <si>
    <t>pronto soccorso</t>
  </si>
  <si>
    <t>acuti degenza ordinaria</t>
  </si>
  <si>
    <t>interventi ospedalieri a domicilio</t>
  </si>
  <si>
    <t>lungodegenti</t>
  </si>
  <si>
    <t>per riabilitazione</t>
  </si>
  <si>
    <t xml:space="preserve">emocomponenti e servizi trasfusionali </t>
  </si>
  <si>
    <t>trapianto organi e tessuti</t>
  </si>
  <si>
    <t>totale assistenza ospedaliera</t>
  </si>
  <si>
    <t>totale assistenza distrettuale</t>
  </si>
  <si>
    <t xml:space="preserve">ASSISTENZA DISTRETTUALE </t>
  </si>
  <si>
    <t xml:space="preserve">PREVENZIONE   </t>
  </si>
  <si>
    <t>TOTALE GENERALE</t>
  </si>
  <si>
    <t>azienda  ASL n    01     Sassari</t>
  </si>
  <si>
    <t>azienda  ASL n    02      Olbia</t>
  </si>
  <si>
    <t>Aziende Provincia di Sassari</t>
  </si>
  <si>
    <t>azienda  ASL n    03     Nuoro</t>
  </si>
  <si>
    <t>azienda  ASL n    04     Lanusei</t>
  </si>
  <si>
    <t>Aziende  Provincia di NUORO</t>
  </si>
  <si>
    <t>azienda  ASL n    05     Oristano</t>
  </si>
  <si>
    <t>Aziende provincia di Oristano</t>
  </si>
  <si>
    <t>azienda  ASL n    06    Sanluri</t>
  </si>
  <si>
    <t>azienda  ASL n    07     Carbonia</t>
  </si>
  <si>
    <t>azienda  ASL n    08    Cagliari</t>
  </si>
  <si>
    <t>Aziende Provincia di Cagliari</t>
  </si>
  <si>
    <t>Azienda Ospedaliera  BROTZU</t>
  </si>
  <si>
    <t>ASSESSORATO REGIONALE IGIENE E SANITA'</t>
  </si>
  <si>
    <t>Riepilogo  Regionale</t>
  </si>
  <si>
    <t xml:space="preserve"> </t>
  </si>
  <si>
    <t>ASSISTENZA OSPEDALIERA</t>
  </si>
  <si>
    <t>% incidenza su macrovoci</t>
  </si>
  <si>
    <t>%  incidenza sul totale</t>
  </si>
  <si>
    <t>abitanti al 31.12.2002</t>
  </si>
  <si>
    <t>acuti day hospital e day surgery</t>
  </si>
  <si>
    <t>macrovoci economiche</t>
  </si>
  <si>
    <t>consumi e manutenzioni di esercizio</t>
  </si>
  <si>
    <t>costi per acquisti di servizi</t>
  </si>
  <si>
    <t>personale del ruolo</t>
  </si>
  <si>
    <t>altri costi</t>
  </si>
  <si>
    <t>totale</t>
  </si>
  <si>
    <t>sanitari</t>
  </si>
  <si>
    <t>non sanitari</t>
  </si>
  <si>
    <t>prestazioni sanitarie</t>
  </si>
  <si>
    <t>sanitario</t>
  </si>
  <si>
    <t>Prof.le</t>
  </si>
  <si>
    <t>tecnico</t>
  </si>
  <si>
    <t>amm.vo</t>
  </si>
  <si>
    <t>AZIENDA ASL N. 1   SASSARI</t>
  </si>
  <si>
    <t>AZIENDA ASL N. 2   OLBIA</t>
  </si>
  <si>
    <t>PROVINCIA DI SASSARI</t>
  </si>
  <si>
    <t>PROVINCIA DI NUORO</t>
  </si>
  <si>
    <t>PROVINCIA DI ORISTANO</t>
  </si>
  <si>
    <t>AZIENDA ASL N. 3   NUORO</t>
  </si>
  <si>
    <t>AZIENDA ASL N. 5   ORISTANO</t>
  </si>
  <si>
    <t>AZIENDA ASL N. 6   SANLURI</t>
  </si>
  <si>
    <t xml:space="preserve">AZIENDA ASL N. 8   CAGLIARI </t>
  </si>
  <si>
    <t>AZIENDA ASL N. 7   CARBONIA</t>
  </si>
  <si>
    <t>PROVINCIA DI CAGLIARI</t>
  </si>
  <si>
    <t>AZIENDA OPEDALIERA BROTZU</t>
  </si>
  <si>
    <t>ASSESSORATO</t>
  </si>
  <si>
    <t>TOTALE REGIONALE</t>
  </si>
  <si>
    <t>importi in €  x 1000</t>
  </si>
  <si>
    <t>ANALISI DEI COSTI PER LIVELLI DI ASSISTENZA RIFERITI ALL'ESERCIZIO 2003</t>
  </si>
  <si>
    <t>RIEPILOGO REGIONALE</t>
  </si>
  <si>
    <t>ammortamenti</t>
  </si>
  <si>
    <t>sopravvenienze</t>
  </si>
  <si>
    <t>abitanti al 01.01.2003</t>
  </si>
  <si>
    <t>AZIENDA ASL N. 4   LANUSEI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</si>
</sst>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_-;\-&quot;€&quot;\ * #,##0.0_-;_-&quot;€&quot;\ * &quot;-&quot;??_-;_-@_-"/>
    <numFmt numFmtId="165" formatCode="_-&quot;€&quot;\ * #,##0_-;\-&quot;€&quot;\ * #,##0_-;_-&quot;€&quot;\ * &quot;-&quot;??_-;_-@_-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"/>
    <numFmt numFmtId="172" formatCode="0.0"/>
    <numFmt numFmtId="173" formatCode="_-* #,##0.0_-;\-* #,##0.0_-;_-* &quot;-&quot;??_-;_-@_-"/>
    <numFmt numFmtId="174" formatCode="_-* #,##0_-;\-* #,##0_-;_-* &quot;-&quot;??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4" fillId="2" borderId="0" xfId="0" applyFont="1" applyFill="1" applyAlignment="1">
      <alignment/>
    </xf>
    <xf numFmtId="165" fontId="4" fillId="2" borderId="1" xfId="17" applyNumberFormat="1" applyFont="1" applyFill="1" applyBorder="1" applyAlignment="1">
      <alignment/>
    </xf>
    <xf numFmtId="165" fontId="4" fillId="2" borderId="2" xfId="17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5" fontId="4" fillId="2" borderId="2" xfId="17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165" fontId="4" fillId="2" borderId="4" xfId="17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165" fontId="4" fillId="2" borderId="4" xfId="0" applyNumberFormat="1" applyFont="1" applyFill="1" applyBorder="1" applyAlignment="1">
      <alignment/>
    </xf>
    <xf numFmtId="165" fontId="4" fillId="2" borderId="6" xfId="17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165" fontId="4" fillId="2" borderId="8" xfId="17" applyNumberFormat="1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5" fillId="2" borderId="2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165" fontId="4" fillId="2" borderId="0" xfId="17" applyNumberFormat="1" applyFont="1" applyFill="1" applyAlignment="1">
      <alignment/>
    </xf>
    <xf numFmtId="165" fontId="4" fillId="2" borderId="6" xfId="0" applyNumberFormat="1" applyFont="1" applyFill="1" applyBorder="1" applyAlignment="1">
      <alignment/>
    </xf>
    <xf numFmtId="165" fontId="4" fillId="2" borderId="8" xfId="0" applyNumberFormat="1" applyFont="1" applyFill="1" applyBorder="1" applyAlignment="1">
      <alignment/>
    </xf>
    <xf numFmtId="165" fontId="4" fillId="2" borderId="7" xfId="0" applyNumberFormat="1" applyFont="1" applyFill="1" applyBorder="1" applyAlignment="1">
      <alignment/>
    </xf>
    <xf numFmtId="165" fontId="4" fillId="2" borderId="9" xfId="0" applyNumberFormat="1" applyFont="1" applyFill="1" applyBorder="1" applyAlignment="1">
      <alignment/>
    </xf>
    <xf numFmtId="2" fontId="4" fillId="2" borderId="0" xfId="0" applyNumberFormat="1" applyFont="1" applyFill="1" applyAlignment="1">
      <alignment/>
    </xf>
    <xf numFmtId="2" fontId="4" fillId="2" borderId="5" xfId="0" applyNumberFormat="1" applyFont="1" applyFill="1" applyBorder="1" applyAlignment="1">
      <alignment/>
    </xf>
    <xf numFmtId="43" fontId="4" fillId="2" borderId="4" xfId="18" applyFont="1" applyFill="1" applyBorder="1" applyAlignment="1">
      <alignment/>
    </xf>
    <xf numFmtId="43" fontId="4" fillId="2" borderId="6" xfId="18" applyFont="1" applyFill="1" applyBorder="1" applyAlignment="1">
      <alignment/>
    </xf>
    <xf numFmtId="43" fontId="4" fillId="2" borderId="9" xfId="18" applyFont="1" applyFill="1" applyBorder="1" applyAlignment="1">
      <alignment/>
    </xf>
    <xf numFmtId="43" fontId="4" fillId="2" borderId="8" xfId="18" applyFont="1" applyFill="1" applyBorder="1" applyAlignment="1">
      <alignment/>
    </xf>
    <xf numFmtId="0" fontId="4" fillId="2" borderId="2" xfId="0" applyFont="1" applyFill="1" applyBorder="1" applyAlignment="1">
      <alignment horizontal="justify"/>
    </xf>
    <xf numFmtId="0" fontId="4" fillId="2" borderId="3" xfId="0" applyFont="1" applyFill="1" applyBorder="1" applyAlignment="1">
      <alignment horizontal="left"/>
    </xf>
    <xf numFmtId="43" fontId="4" fillId="2" borderId="7" xfId="18" applyFont="1" applyFill="1" applyBorder="1" applyAlignment="1">
      <alignment/>
    </xf>
    <xf numFmtId="174" fontId="4" fillId="2" borderId="7" xfId="18" applyNumberFormat="1" applyFont="1" applyFill="1" applyBorder="1" applyAlignment="1">
      <alignment/>
    </xf>
    <xf numFmtId="174" fontId="4" fillId="2" borderId="2" xfId="18" applyNumberFormat="1" applyFont="1" applyFill="1" applyBorder="1" applyAlignment="1">
      <alignment horizontal="center"/>
    </xf>
    <xf numFmtId="174" fontId="4" fillId="2" borderId="8" xfId="18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justify" vertical="justify"/>
    </xf>
    <xf numFmtId="174" fontId="8" fillId="0" borderId="0" xfId="18" applyNumberFormat="1" applyFont="1" applyAlignment="1">
      <alignment/>
    </xf>
    <xf numFmtId="0" fontId="8" fillId="0" borderId="0" xfId="0" applyFont="1" applyAlignment="1">
      <alignment/>
    </xf>
    <xf numFmtId="0" fontId="8" fillId="0" borderId="8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174" fontId="8" fillId="0" borderId="2" xfId="18" applyNumberFormat="1" applyFont="1" applyBorder="1" applyAlignment="1">
      <alignment/>
    </xf>
    <xf numFmtId="174" fontId="8" fillId="0" borderId="8" xfId="18" applyNumberFormat="1" applyFont="1" applyBorder="1" applyAlignment="1">
      <alignment horizontal="justify" vertical="center"/>
    </xf>
    <xf numFmtId="174" fontId="8" fillId="0" borderId="6" xfId="18" applyNumberFormat="1" applyFont="1" applyBorder="1" applyAlignment="1">
      <alignment/>
    </xf>
    <xf numFmtId="174" fontId="8" fillId="0" borderId="10" xfId="18" applyNumberFormat="1" applyFont="1" applyBorder="1" applyAlignment="1">
      <alignment/>
    </xf>
    <xf numFmtId="174" fontId="8" fillId="0" borderId="11" xfId="18" applyNumberFormat="1" applyFont="1" applyBorder="1" applyAlignment="1">
      <alignment/>
    </xf>
    <xf numFmtId="174" fontId="8" fillId="0" borderId="12" xfId="18" applyNumberFormat="1" applyFont="1" applyBorder="1" applyAlignment="1">
      <alignment/>
    </xf>
    <xf numFmtId="174" fontId="8" fillId="0" borderId="13" xfId="18" applyNumberFormat="1" applyFont="1" applyBorder="1" applyAlignment="1">
      <alignment/>
    </xf>
    <xf numFmtId="174" fontId="8" fillId="0" borderId="4" xfId="18" applyNumberFormat="1" applyFont="1" applyBorder="1" applyAlignment="1">
      <alignment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174" fontId="8" fillId="0" borderId="2" xfId="18" applyNumberFormat="1" applyFont="1" applyBorder="1" applyAlignment="1">
      <alignment horizontal="centerContinuous" vertical="justify"/>
    </xf>
    <xf numFmtId="174" fontId="8" fillId="0" borderId="2" xfId="18" applyNumberFormat="1" applyFont="1" applyBorder="1" applyAlignment="1">
      <alignment horizontal="center"/>
    </xf>
    <xf numFmtId="174" fontId="9" fillId="0" borderId="14" xfId="18" applyNumberFormat="1" applyFont="1" applyBorder="1" applyAlignment="1">
      <alignment/>
    </xf>
    <xf numFmtId="174" fontId="5" fillId="2" borderId="4" xfId="18" applyNumberFormat="1" applyFont="1" applyFill="1" applyBorder="1" applyAlignment="1">
      <alignment/>
    </xf>
    <xf numFmtId="174" fontId="4" fillId="2" borderId="4" xfId="18" applyNumberFormat="1" applyFont="1" applyFill="1" applyBorder="1" applyAlignment="1">
      <alignment/>
    </xf>
    <xf numFmtId="174" fontId="5" fillId="2" borderId="8" xfId="18" applyNumberFormat="1" applyFont="1" applyFill="1" applyBorder="1" applyAlignment="1">
      <alignment horizontal="right"/>
    </xf>
    <xf numFmtId="174" fontId="4" fillId="2" borderId="4" xfId="18" applyNumberFormat="1" applyFont="1" applyFill="1" applyBorder="1" applyAlignment="1">
      <alignment horizontal="justify" vertical="justify"/>
    </xf>
    <xf numFmtId="174" fontId="5" fillId="2" borderId="6" xfId="18" applyNumberFormat="1" applyFont="1" applyFill="1" applyBorder="1" applyAlignment="1">
      <alignment horizontal="right"/>
    </xf>
    <xf numFmtId="174" fontId="4" fillId="2" borderId="0" xfId="18" applyNumberFormat="1" applyFont="1" applyFill="1" applyAlignment="1">
      <alignment/>
    </xf>
    <xf numFmtId="174" fontId="4" fillId="0" borderId="0" xfId="18" applyNumberFormat="1" applyFont="1" applyAlignment="1">
      <alignment/>
    </xf>
    <xf numFmtId="174" fontId="4" fillId="0" borderId="8" xfId="18" applyNumberFormat="1" applyFont="1" applyBorder="1" applyAlignment="1">
      <alignment horizontal="justify" vertical="center"/>
    </xf>
    <xf numFmtId="174" fontId="4" fillId="0" borderId="6" xfId="18" applyNumberFormat="1" applyFont="1" applyBorder="1" applyAlignment="1">
      <alignment/>
    </xf>
    <xf numFmtId="174" fontId="4" fillId="0" borderId="10" xfId="18" applyNumberFormat="1" applyFont="1" applyBorder="1" applyAlignment="1">
      <alignment/>
    </xf>
    <xf numFmtId="174" fontId="4" fillId="0" borderId="2" xfId="18" applyNumberFormat="1" applyFont="1" applyBorder="1" applyAlignment="1">
      <alignment/>
    </xf>
    <xf numFmtId="174" fontId="4" fillId="0" borderId="12" xfId="18" applyNumberFormat="1" applyFont="1" applyBorder="1" applyAlignment="1">
      <alignment/>
    </xf>
    <xf numFmtId="174" fontId="4" fillId="0" borderId="4" xfId="18" applyNumberFormat="1" applyFont="1" applyBorder="1" applyAlignment="1">
      <alignment/>
    </xf>
    <xf numFmtId="174" fontId="4" fillId="0" borderId="15" xfId="18" applyNumberFormat="1" applyFont="1" applyBorder="1" applyAlignment="1">
      <alignment/>
    </xf>
    <xf numFmtId="174" fontId="4" fillId="2" borderId="2" xfId="18" applyNumberFormat="1" applyFont="1" applyFill="1" applyBorder="1" applyAlignment="1">
      <alignment/>
    </xf>
    <xf numFmtId="174" fontId="5" fillId="2" borderId="0" xfId="18" applyNumberFormat="1" applyFont="1" applyFill="1" applyAlignment="1">
      <alignment horizontal="center" vertical="center"/>
    </xf>
    <xf numFmtId="174" fontId="4" fillId="0" borderId="8" xfId="18" applyNumberFormat="1" applyFont="1" applyBorder="1" applyAlignment="1">
      <alignment horizontal="center" vertical="center"/>
    </xf>
    <xf numFmtId="43" fontId="4" fillId="2" borderId="7" xfId="18" applyNumberFormat="1" applyFont="1" applyFill="1" applyBorder="1" applyAlignment="1">
      <alignment/>
    </xf>
    <xf numFmtId="43" fontId="4" fillId="2" borderId="2" xfId="0" applyNumberFormat="1" applyFont="1" applyFill="1" applyBorder="1" applyAlignment="1">
      <alignment horizontal="center"/>
    </xf>
    <xf numFmtId="43" fontId="4" fillId="2" borderId="3" xfId="0" applyNumberFormat="1" applyFont="1" applyFill="1" applyBorder="1" applyAlignment="1">
      <alignment/>
    </xf>
    <xf numFmtId="43" fontId="4" fillId="2" borderId="5" xfId="0" applyNumberFormat="1" applyFont="1" applyFill="1" applyBorder="1" applyAlignment="1">
      <alignment/>
    </xf>
    <xf numFmtId="43" fontId="4" fillId="2" borderId="7" xfId="0" applyNumberFormat="1" applyFont="1" applyFill="1" applyBorder="1" applyAlignment="1">
      <alignment/>
    </xf>
    <xf numFmtId="43" fontId="4" fillId="2" borderId="4" xfId="0" applyNumberFormat="1" applyFont="1" applyFill="1" applyBorder="1" applyAlignment="1">
      <alignment/>
    </xf>
    <xf numFmtId="43" fontId="4" fillId="2" borderId="6" xfId="0" applyNumberFormat="1" applyFont="1" applyFill="1" applyBorder="1" applyAlignment="1">
      <alignment/>
    </xf>
    <xf numFmtId="43" fontId="4" fillId="2" borderId="9" xfId="18" applyNumberFormat="1" applyFont="1" applyFill="1" applyBorder="1" applyAlignment="1">
      <alignment/>
    </xf>
    <xf numFmtId="43" fontId="4" fillId="2" borderId="8" xfId="18" applyNumberFormat="1" applyFont="1" applyFill="1" applyBorder="1" applyAlignment="1">
      <alignment/>
    </xf>
    <xf numFmtId="43" fontId="4" fillId="2" borderId="2" xfId="0" applyNumberFormat="1" applyFont="1" applyFill="1" applyBorder="1" applyAlignment="1">
      <alignment/>
    </xf>
    <xf numFmtId="43" fontId="4" fillId="2" borderId="6" xfId="18" applyNumberFormat="1" applyFont="1" applyFill="1" applyBorder="1" applyAlignment="1">
      <alignment/>
    </xf>
    <xf numFmtId="43" fontId="4" fillId="2" borderId="0" xfId="0" applyNumberFormat="1" applyFont="1" applyFill="1" applyAlignment="1">
      <alignment/>
    </xf>
    <xf numFmtId="174" fontId="5" fillId="0" borderId="8" xfId="18" applyNumberFormat="1" applyFont="1" applyBorder="1" applyAlignment="1">
      <alignment/>
    </xf>
    <xf numFmtId="174" fontId="5" fillId="2" borderId="8" xfId="18" applyNumberFormat="1" applyFont="1" applyFill="1" applyBorder="1" applyAlignment="1">
      <alignment/>
    </xf>
    <xf numFmtId="174" fontId="4" fillId="2" borderId="6" xfId="18" applyNumberFormat="1" applyFont="1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4" fontId="8" fillId="0" borderId="0" xfId="18" applyNumberFormat="1" applyFont="1" applyAlignment="1">
      <alignment horizontal="center"/>
    </xf>
    <xf numFmtId="174" fontId="8" fillId="0" borderId="2" xfId="18" applyNumberFormat="1" applyFont="1" applyBorder="1" applyAlignment="1">
      <alignment horizontal="center" textRotation="180"/>
    </xf>
    <xf numFmtId="174" fontId="8" fillId="0" borderId="6" xfId="18" applyNumberFormat="1" applyFont="1" applyBorder="1" applyAlignment="1">
      <alignment horizontal="center" textRotation="180"/>
    </xf>
    <xf numFmtId="174" fontId="8" fillId="0" borderId="2" xfId="18" applyNumberFormat="1" applyFont="1" applyBorder="1" applyAlignment="1">
      <alignment horizontal="center" vertical="top" textRotation="180"/>
    </xf>
    <xf numFmtId="174" fontId="8" fillId="0" borderId="6" xfId="18" applyNumberFormat="1" applyFont="1" applyBorder="1" applyAlignment="1">
      <alignment horizontal="center" vertical="top" textRotation="180"/>
    </xf>
    <xf numFmtId="174" fontId="10" fillId="0" borderId="1" xfId="18" applyNumberFormat="1" applyFont="1" applyBorder="1" applyAlignment="1">
      <alignment horizontal="center" vertical="center"/>
    </xf>
    <xf numFmtId="174" fontId="10" fillId="0" borderId="16" xfId="18" applyNumberFormat="1" applyFont="1" applyBorder="1" applyAlignment="1">
      <alignment horizontal="center" vertical="center"/>
    </xf>
    <xf numFmtId="174" fontId="10" fillId="0" borderId="9" xfId="18" applyNumberFormat="1" applyFont="1" applyBorder="1" applyAlignment="1">
      <alignment horizontal="center" vertical="center"/>
    </xf>
    <xf numFmtId="174" fontId="8" fillId="0" borderId="1" xfId="18" applyNumberFormat="1" applyFont="1" applyBorder="1" applyAlignment="1">
      <alignment horizontal="center" vertical="distributed"/>
    </xf>
    <xf numFmtId="174" fontId="8" fillId="0" borderId="9" xfId="18" applyNumberFormat="1" applyFont="1" applyBorder="1" applyAlignment="1">
      <alignment horizontal="center" vertical="distributed"/>
    </xf>
    <xf numFmtId="174" fontId="8" fillId="0" borderId="1" xfId="18" applyNumberFormat="1" applyFont="1" applyBorder="1" applyAlignment="1">
      <alignment horizontal="center"/>
    </xf>
    <xf numFmtId="174" fontId="8" fillId="0" borderId="16" xfId="18" applyNumberFormat="1" applyFont="1" applyBorder="1" applyAlignment="1">
      <alignment horizontal="center"/>
    </xf>
    <xf numFmtId="174" fontId="8" fillId="0" borderId="9" xfId="18" applyNumberFormat="1" applyFont="1" applyBorder="1" applyAlignment="1">
      <alignment horizontal="center"/>
    </xf>
    <xf numFmtId="174" fontId="5" fillId="2" borderId="2" xfId="18" applyNumberFormat="1" applyFont="1" applyFill="1" applyBorder="1" applyAlignment="1">
      <alignment horizontal="center" vertical="center"/>
    </xf>
    <xf numFmtId="174" fontId="5" fillId="2" borderId="6" xfId="18" applyNumberFormat="1" applyFont="1" applyFill="1" applyBorder="1" applyAlignment="1">
      <alignment horizontal="center" vertical="center"/>
    </xf>
    <xf numFmtId="174" fontId="4" fillId="0" borderId="1" xfId="18" applyNumberFormat="1" applyFont="1" applyBorder="1" applyAlignment="1">
      <alignment horizontal="center" vertical="justify"/>
    </xf>
    <xf numFmtId="174" fontId="4" fillId="0" borderId="9" xfId="18" applyNumberFormat="1" applyFont="1" applyBorder="1" applyAlignment="1">
      <alignment horizontal="center" vertical="justify"/>
    </xf>
    <xf numFmtId="174" fontId="4" fillId="0" borderId="1" xfId="18" applyNumberFormat="1" applyFont="1" applyBorder="1" applyAlignment="1">
      <alignment horizontal="center" vertical="center"/>
    </xf>
    <xf numFmtId="174" fontId="4" fillId="0" borderId="16" xfId="18" applyNumberFormat="1" applyFont="1" applyBorder="1" applyAlignment="1">
      <alignment horizontal="center" vertical="center"/>
    </xf>
    <xf numFmtId="174" fontId="4" fillId="0" borderId="9" xfId="18" applyNumberFormat="1" applyFont="1" applyBorder="1" applyAlignment="1">
      <alignment horizontal="center" vertical="center"/>
    </xf>
    <xf numFmtId="174" fontId="4" fillId="0" borderId="2" xfId="18" applyNumberFormat="1" applyFont="1" applyBorder="1" applyAlignment="1">
      <alignment horizontal="center" vertical="center"/>
    </xf>
    <xf numFmtId="174" fontId="4" fillId="0" borderId="6" xfId="18" applyNumberFormat="1" applyFont="1" applyBorder="1" applyAlignment="1">
      <alignment horizontal="center" vertical="center"/>
    </xf>
    <xf numFmtId="165" fontId="4" fillId="2" borderId="12" xfId="17" applyNumberFormat="1" applyFont="1" applyFill="1" applyBorder="1" applyAlignment="1">
      <alignment/>
    </xf>
    <xf numFmtId="165" fontId="5" fillId="2" borderId="4" xfId="17" applyNumberFormat="1" applyFont="1" applyFill="1" applyBorder="1" applyAlignment="1">
      <alignment/>
    </xf>
    <xf numFmtId="165" fontId="5" fillId="2" borderId="8" xfId="17" applyNumberFormat="1" applyFont="1" applyFill="1" applyBorder="1" applyAlignment="1">
      <alignment/>
    </xf>
    <xf numFmtId="165" fontId="5" fillId="2" borderId="1" xfId="17" applyNumberFormat="1" applyFont="1" applyFill="1" applyBorder="1" applyAlignment="1">
      <alignment/>
    </xf>
    <xf numFmtId="165" fontId="5" fillId="2" borderId="6" xfId="17" applyNumberFormat="1" applyFont="1" applyFill="1" applyBorder="1" applyAlignment="1">
      <alignment/>
    </xf>
    <xf numFmtId="165" fontId="5" fillId="2" borderId="12" xfId="17" applyNumberFormat="1" applyFont="1" applyFill="1" applyBorder="1" applyAlignment="1">
      <alignment/>
    </xf>
    <xf numFmtId="43" fontId="5" fillId="2" borderId="5" xfId="18" applyFont="1" applyFill="1" applyBorder="1" applyAlignment="1">
      <alignment/>
    </xf>
    <xf numFmtId="43" fontId="5" fillId="2" borderId="4" xfId="18" applyFont="1" applyFill="1" applyBorder="1" applyAlignment="1">
      <alignment/>
    </xf>
    <xf numFmtId="43" fontId="5" fillId="2" borderId="6" xfId="18" applyFont="1" applyFill="1" applyBorder="1" applyAlignment="1">
      <alignment/>
    </xf>
    <xf numFmtId="43" fontId="5" fillId="2" borderId="9" xfId="18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2" fontId="5" fillId="2" borderId="9" xfId="0" applyNumberFormat="1" applyFont="1" applyFill="1" applyBorder="1" applyAlignment="1">
      <alignment/>
    </xf>
    <xf numFmtId="43" fontId="5" fillId="2" borderId="8" xfId="18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5"/>
  <sheetViews>
    <sheetView showGridLines="0" tabSelected="1" workbookViewId="0" topLeftCell="AX43">
      <selection activeCell="BD69" sqref="BD69"/>
    </sheetView>
  </sheetViews>
  <sheetFormatPr defaultColWidth="9.140625" defaultRowHeight="12.75"/>
  <cols>
    <col min="1" max="1" width="42.8515625" style="1" customWidth="1"/>
    <col min="2" max="2" width="28.8515625" style="18" customWidth="1"/>
    <col min="3" max="3" width="13.57421875" style="1" customWidth="1"/>
    <col min="4" max="4" width="42.8515625" style="1" customWidth="1"/>
    <col min="5" max="5" width="28.8515625" style="18" customWidth="1"/>
    <col min="6" max="6" width="13.57421875" style="84" customWidth="1"/>
    <col min="7" max="7" width="42.8515625" style="1" customWidth="1"/>
    <col min="8" max="8" width="28.8515625" style="18" customWidth="1"/>
    <col min="9" max="9" width="13.57421875" style="1" customWidth="1"/>
    <col min="10" max="10" width="42.8515625" style="1" customWidth="1"/>
    <col min="11" max="11" width="28.8515625" style="18" customWidth="1"/>
    <col min="12" max="12" width="13.57421875" style="1" customWidth="1"/>
    <col min="13" max="13" width="42.8515625" style="1" customWidth="1"/>
    <col min="14" max="14" width="28.8515625" style="18" customWidth="1"/>
    <col min="15" max="15" width="13.57421875" style="1" customWidth="1"/>
    <col min="16" max="16" width="42.8515625" style="1" customWidth="1"/>
    <col min="17" max="17" width="28.8515625" style="18" customWidth="1"/>
    <col min="18" max="18" width="13.57421875" style="1" customWidth="1"/>
    <col min="19" max="19" width="42.8515625" style="1" customWidth="1"/>
    <col min="20" max="20" width="28.8515625" style="18" customWidth="1"/>
    <col min="21" max="21" width="13.57421875" style="1" customWidth="1"/>
    <col min="22" max="22" width="42.8515625" style="1" customWidth="1"/>
    <col min="23" max="23" width="28.8515625" style="18" customWidth="1"/>
    <col min="24" max="24" width="13.57421875" style="1" customWidth="1"/>
    <col min="25" max="25" width="42.8515625" style="1" customWidth="1"/>
    <col min="26" max="26" width="28.8515625" style="18" customWidth="1"/>
    <col min="27" max="27" width="13.57421875" style="1" customWidth="1"/>
    <col min="28" max="28" width="42.8515625" style="1" customWidth="1"/>
    <col min="29" max="29" width="28.8515625" style="18" customWidth="1"/>
    <col min="30" max="30" width="13.57421875" style="1" customWidth="1"/>
    <col min="31" max="31" width="42.8515625" style="1" customWidth="1"/>
    <col min="32" max="32" width="28.8515625" style="18" customWidth="1"/>
    <col min="33" max="33" width="13.57421875" style="1" customWidth="1"/>
    <col min="34" max="34" width="42.8515625" style="1" customWidth="1"/>
    <col min="35" max="35" width="28.8515625" style="18" customWidth="1"/>
    <col min="36" max="36" width="13.57421875" style="1" customWidth="1"/>
    <col min="37" max="37" width="42.8515625" style="1" customWidth="1"/>
    <col min="38" max="38" width="28.8515625" style="18" customWidth="1"/>
    <col min="39" max="39" width="13.57421875" style="1" customWidth="1"/>
    <col min="40" max="40" width="42.8515625" style="1" customWidth="1"/>
    <col min="41" max="41" width="29.00390625" style="18" customWidth="1"/>
    <col min="42" max="42" width="17.8515625" style="1" customWidth="1"/>
    <col min="43" max="43" width="11.7109375" style="1" hidden="1" customWidth="1"/>
    <col min="44" max="44" width="12.57421875" style="18" hidden="1" customWidth="1"/>
    <col min="45" max="45" width="16.57421875" style="1" hidden="1" customWidth="1"/>
    <col min="46" max="46" width="17.8515625" style="18" hidden="1" customWidth="1"/>
    <col min="47" max="47" width="10.140625" style="1" hidden="1" customWidth="1"/>
    <col min="48" max="48" width="13.28125" style="18" hidden="1" customWidth="1"/>
    <col min="49" max="49" width="0.13671875" style="1" hidden="1" customWidth="1"/>
    <col min="50" max="50" width="39.00390625" style="1" customWidth="1"/>
    <col min="51" max="51" width="19.8515625" style="18" customWidth="1"/>
    <col min="52" max="52" width="15.00390625" style="1" customWidth="1"/>
    <col min="53" max="54" width="10.140625" style="1" customWidth="1"/>
    <col min="55" max="55" width="12.7109375" style="1" customWidth="1"/>
    <col min="56" max="16384" width="9.140625" style="1" customWidth="1"/>
  </cols>
  <sheetData>
    <row r="1" spans="2:54" ht="22.5" customHeight="1">
      <c r="B1" s="88" t="s">
        <v>50</v>
      </c>
      <c r="C1" s="89"/>
      <c r="E1" s="88" t="s">
        <v>51</v>
      </c>
      <c r="F1" s="89"/>
      <c r="H1" s="88" t="s">
        <v>52</v>
      </c>
      <c r="I1" s="89"/>
      <c r="K1" s="88" t="s">
        <v>53</v>
      </c>
      <c r="L1" s="89"/>
      <c r="N1" s="88" t="s">
        <v>54</v>
      </c>
      <c r="O1" s="89"/>
      <c r="Q1" s="88" t="s">
        <v>55</v>
      </c>
      <c r="R1" s="89"/>
      <c r="T1" s="88" t="s">
        <v>56</v>
      </c>
      <c r="U1" s="89"/>
      <c r="W1" s="88" t="s">
        <v>57</v>
      </c>
      <c r="X1" s="89"/>
      <c r="Z1" s="88" t="s">
        <v>58</v>
      </c>
      <c r="AA1" s="89"/>
      <c r="AC1" s="88" t="s">
        <v>59</v>
      </c>
      <c r="AD1" s="89"/>
      <c r="AF1" s="88" t="s">
        <v>60</v>
      </c>
      <c r="AG1" s="89"/>
      <c r="AI1" s="88" t="s">
        <v>61</v>
      </c>
      <c r="AJ1" s="89"/>
      <c r="AL1" s="88" t="s">
        <v>62</v>
      </c>
      <c r="AM1" s="89"/>
      <c r="AO1" s="92" t="s">
        <v>63</v>
      </c>
      <c r="AP1" s="93"/>
      <c r="AR1" s="88" t="s">
        <v>64</v>
      </c>
      <c r="AS1" s="89"/>
      <c r="AY1" s="94" t="s">
        <v>64</v>
      </c>
      <c r="AZ1" s="95"/>
      <c r="BA1" s="95"/>
      <c r="BB1" s="96"/>
    </row>
    <row r="2" spans="1:54" ht="11.25" customHeight="1">
      <c r="A2" s="90" t="s">
        <v>0</v>
      </c>
      <c r="B2" s="2" t="s">
        <v>103</v>
      </c>
      <c r="C2" s="33">
        <v>332307</v>
      </c>
      <c r="D2" s="90" t="s">
        <v>0</v>
      </c>
      <c r="E2" s="2" t="s">
        <v>103</v>
      </c>
      <c r="F2" s="33">
        <v>124866</v>
      </c>
      <c r="G2" s="90" t="s">
        <v>0</v>
      </c>
      <c r="H2" s="2" t="s">
        <v>103</v>
      </c>
      <c r="I2" s="33">
        <f>F2+C2</f>
        <v>457173</v>
      </c>
      <c r="J2" s="90" t="s">
        <v>0</v>
      </c>
      <c r="K2" s="2" t="s">
        <v>103</v>
      </c>
      <c r="L2" s="33">
        <v>206215</v>
      </c>
      <c r="M2" s="90" t="s">
        <v>0</v>
      </c>
      <c r="N2" s="2" t="s">
        <v>103</v>
      </c>
      <c r="O2" s="33">
        <v>58281</v>
      </c>
      <c r="P2" s="90" t="s">
        <v>0</v>
      </c>
      <c r="Q2" s="2" t="s">
        <v>103</v>
      </c>
      <c r="R2" s="33">
        <f>O2+L2</f>
        <v>264496</v>
      </c>
      <c r="S2" s="90" t="s">
        <v>0</v>
      </c>
      <c r="T2" s="2" t="s">
        <v>103</v>
      </c>
      <c r="U2" s="33">
        <v>153125</v>
      </c>
      <c r="V2" s="90" t="s">
        <v>0</v>
      </c>
      <c r="W2" s="2" t="s">
        <v>103</v>
      </c>
      <c r="X2" s="33">
        <f>U2</f>
        <v>153125</v>
      </c>
      <c r="Y2" s="90" t="s">
        <v>0</v>
      </c>
      <c r="Z2" s="2" t="s">
        <v>103</v>
      </c>
      <c r="AA2" s="33">
        <v>142555</v>
      </c>
      <c r="AB2" s="90" t="s">
        <v>0</v>
      </c>
      <c r="AC2" s="2" t="s">
        <v>103</v>
      </c>
      <c r="AD2" s="33">
        <v>140033</v>
      </c>
      <c r="AE2" s="90" t="s">
        <v>0</v>
      </c>
      <c r="AF2" s="2" t="s">
        <v>103</v>
      </c>
      <c r="AG2" s="33">
        <v>480257</v>
      </c>
      <c r="AH2" s="90" t="s">
        <v>0</v>
      </c>
      <c r="AI2" s="2" t="s">
        <v>69</v>
      </c>
      <c r="AJ2" s="33">
        <f>AG2+AD2+AA2</f>
        <v>762845</v>
      </c>
      <c r="AK2" s="90" t="s">
        <v>0</v>
      </c>
      <c r="AL2" s="2" t="s">
        <v>103</v>
      </c>
      <c r="AM2" s="33" t="s">
        <v>65</v>
      </c>
      <c r="AN2" s="90" t="s">
        <v>0</v>
      </c>
      <c r="AO2" s="2" t="s">
        <v>103</v>
      </c>
      <c r="AP2" s="33">
        <v>1637639</v>
      </c>
      <c r="AQ2" s="97" t="s">
        <v>0</v>
      </c>
      <c r="AR2" s="2" t="s">
        <v>103</v>
      </c>
      <c r="AS2" s="34">
        <v>1637639</v>
      </c>
      <c r="AX2" s="90" t="s">
        <v>0</v>
      </c>
      <c r="AY2" s="2" t="s">
        <v>103</v>
      </c>
      <c r="AZ2" s="33">
        <f>AS2</f>
        <v>1637639</v>
      </c>
      <c r="BA2" s="32" t="s">
        <v>65</v>
      </c>
      <c r="BB2" s="13"/>
    </row>
    <row r="3" spans="1:54" ht="22.5" customHeight="1">
      <c r="A3" s="91"/>
      <c r="B3" s="3" t="s">
        <v>1</v>
      </c>
      <c r="C3" s="4" t="s">
        <v>2</v>
      </c>
      <c r="D3" s="91"/>
      <c r="E3" s="3" t="s">
        <v>1</v>
      </c>
      <c r="F3" s="74" t="s">
        <v>2</v>
      </c>
      <c r="G3" s="91"/>
      <c r="H3" s="3" t="s">
        <v>1</v>
      </c>
      <c r="I3" s="4" t="s">
        <v>2</v>
      </c>
      <c r="J3" s="91"/>
      <c r="K3" s="3" t="s">
        <v>1</v>
      </c>
      <c r="L3" s="4" t="s">
        <v>2</v>
      </c>
      <c r="M3" s="91"/>
      <c r="N3" s="3" t="s">
        <v>1</v>
      </c>
      <c r="O3" s="4" t="s">
        <v>2</v>
      </c>
      <c r="P3" s="91"/>
      <c r="Q3" s="3" t="s">
        <v>1</v>
      </c>
      <c r="R3" s="4" t="s">
        <v>2</v>
      </c>
      <c r="S3" s="91"/>
      <c r="T3" s="3" t="s">
        <v>1</v>
      </c>
      <c r="U3" s="4" t="s">
        <v>2</v>
      </c>
      <c r="V3" s="91"/>
      <c r="W3" s="3" t="s">
        <v>1</v>
      </c>
      <c r="X3" s="4" t="s">
        <v>2</v>
      </c>
      <c r="Y3" s="91"/>
      <c r="Z3" s="3" t="s">
        <v>1</v>
      </c>
      <c r="AA3" s="4" t="s">
        <v>2</v>
      </c>
      <c r="AB3" s="91"/>
      <c r="AC3" s="3" t="s">
        <v>1</v>
      </c>
      <c r="AD3" s="4" t="s">
        <v>2</v>
      </c>
      <c r="AE3" s="91"/>
      <c r="AF3" s="3" t="s">
        <v>1</v>
      </c>
      <c r="AG3" s="4" t="s">
        <v>2</v>
      </c>
      <c r="AH3" s="91"/>
      <c r="AI3" s="3" t="s">
        <v>1</v>
      </c>
      <c r="AJ3" s="4" t="s">
        <v>2</v>
      </c>
      <c r="AK3" s="91"/>
      <c r="AL3" s="3" t="s">
        <v>1</v>
      </c>
      <c r="AM3" s="4" t="s">
        <v>2</v>
      </c>
      <c r="AN3" s="91"/>
      <c r="AO3" s="3" t="s">
        <v>1</v>
      </c>
      <c r="AP3" s="4" t="s">
        <v>2</v>
      </c>
      <c r="AQ3" s="98"/>
      <c r="AR3" s="3" t="s">
        <v>1</v>
      </c>
      <c r="AS3" s="4" t="s">
        <v>2</v>
      </c>
      <c r="AX3" s="91"/>
      <c r="AY3" s="3" t="s">
        <v>1</v>
      </c>
      <c r="AZ3" s="4" t="s">
        <v>2</v>
      </c>
      <c r="BA3" s="29" t="s">
        <v>67</v>
      </c>
      <c r="BB3" s="29" t="s">
        <v>68</v>
      </c>
    </row>
    <row r="4" spans="1:54" ht="12">
      <c r="A4" s="35" t="s">
        <v>48</v>
      </c>
      <c r="B4" s="5"/>
      <c r="C4" s="6"/>
      <c r="D4" s="35" t="s">
        <v>48</v>
      </c>
      <c r="E4" s="5"/>
      <c r="F4" s="75"/>
      <c r="G4" s="35" t="s">
        <v>48</v>
      </c>
      <c r="H4" s="5"/>
      <c r="I4" s="6"/>
      <c r="J4" s="35" t="s">
        <v>48</v>
      </c>
      <c r="K4" s="5"/>
      <c r="L4" s="6"/>
      <c r="M4" s="35" t="s">
        <v>48</v>
      </c>
      <c r="N4" s="5"/>
      <c r="O4" s="6"/>
      <c r="P4" s="35" t="s">
        <v>48</v>
      </c>
      <c r="Q4" s="5"/>
      <c r="R4" s="6"/>
      <c r="S4" s="35" t="s">
        <v>48</v>
      </c>
      <c r="T4" s="5"/>
      <c r="U4" s="6"/>
      <c r="V4" s="35" t="s">
        <v>48</v>
      </c>
      <c r="W4" s="5"/>
      <c r="X4" s="6"/>
      <c r="Y4" s="35" t="s">
        <v>48</v>
      </c>
      <c r="Z4" s="5"/>
      <c r="AA4" s="6"/>
      <c r="AB4" s="35" t="s">
        <v>48</v>
      </c>
      <c r="AC4" s="5"/>
      <c r="AD4" s="6"/>
      <c r="AE4" s="35" t="s">
        <v>48</v>
      </c>
      <c r="AF4" s="5"/>
      <c r="AG4" s="6"/>
      <c r="AH4" s="35" t="s">
        <v>48</v>
      </c>
      <c r="AI4" s="5"/>
      <c r="AJ4" s="6"/>
      <c r="AK4" s="35" t="s">
        <v>48</v>
      </c>
      <c r="AL4" s="5"/>
      <c r="AM4" s="6"/>
      <c r="AN4" s="35" t="s">
        <v>48</v>
      </c>
      <c r="AO4" s="5"/>
      <c r="AP4" s="6"/>
      <c r="AQ4" s="35" t="s">
        <v>48</v>
      </c>
      <c r="AR4" s="5"/>
      <c r="AS4" s="6"/>
      <c r="AX4" s="35" t="s">
        <v>48</v>
      </c>
      <c r="AY4" s="5"/>
      <c r="AZ4" s="6"/>
      <c r="BA4" s="30"/>
      <c r="BB4" s="6"/>
    </row>
    <row r="5" spans="1:54" ht="12">
      <c r="A5" s="8" t="s">
        <v>3</v>
      </c>
      <c r="B5" s="9">
        <v>4160000</v>
      </c>
      <c r="C5" s="10"/>
      <c r="D5" s="8" t="s">
        <v>3</v>
      </c>
      <c r="E5" s="9">
        <v>1387000</v>
      </c>
      <c r="F5" s="76"/>
      <c r="G5" s="8" t="s">
        <v>3</v>
      </c>
      <c r="H5" s="9">
        <f aca="true" t="shared" si="0" ref="H5:H11">E5+B5</f>
        <v>5547000</v>
      </c>
      <c r="I5" s="10"/>
      <c r="J5" s="8" t="s">
        <v>3</v>
      </c>
      <c r="K5" s="9">
        <v>2668000</v>
      </c>
      <c r="L5" s="10"/>
      <c r="M5" s="8" t="s">
        <v>3</v>
      </c>
      <c r="N5" s="9">
        <v>1324000</v>
      </c>
      <c r="O5" s="10"/>
      <c r="P5" s="8" t="s">
        <v>3</v>
      </c>
      <c r="Q5" s="9">
        <f aca="true" t="shared" si="1" ref="Q5:Q11">N5+K5</f>
        <v>3992000</v>
      </c>
      <c r="R5" s="10"/>
      <c r="S5" s="8" t="s">
        <v>3</v>
      </c>
      <c r="T5" s="9">
        <v>5253000</v>
      </c>
      <c r="U5" s="10"/>
      <c r="V5" s="8" t="s">
        <v>3</v>
      </c>
      <c r="W5" s="9">
        <f aca="true" t="shared" si="2" ref="W5:W11">T5</f>
        <v>5253000</v>
      </c>
      <c r="X5" s="10"/>
      <c r="Y5" s="8" t="s">
        <v>3</v>
      </c>
      <c r="Z5" s="9">
        <v>3220000</v>
      </c>
      <c r="AA5" s="10"/>
      <c r="AB5" s="8" t="s">
        <v>3</v>
      </c>
      <c r="AC5" s="9">
        <v>2116000</v>
      </c>
      <c r="AD5" s="10"/>
      <c r="AE5" s="8" t="s">
        <v>3</v>
      </c>
      <c r="AF5" s="9">
        <v>1994000</v>
      </c>
      <c r="AG5" s="10"/>
      <c r="AH5" s="8" t="s">
        <v>3</v>
      </c>
      <c r="AI5" s="9">
        <f aca="true" t="shared" si="3" ref="AI5:AI10">AF5+AC5+Z5</f>
        <v>7330000</v>
      </c>
      <c r="AJ5" s="10"/>
      <c r="AK5" s="8" t="s">
        <v>3</v>
      </c>
      <c r="AL5" s="9"/>
      <c r="AM5" s="10"/>
      <c r="AN5" s="8" t="s">
        <v>3</v>
      </c>
      <c r="AO5" s="9">
        <v>378000</v>
      </c>
      <c r="AP5" s="10"/>
      <c r="AQ5" s="8" t="s">
        <v>3</v>
      </c>
      <c r="AR5" s="9">
        <f aca="true" t="shared" si="4" ref="AR5:AR10">AO5+AL5+AI5+W5+Q5+H5</f>
        <v>22500000</v>
      </c>
      <c r="AS5" s="10"/>
      <c r="AT5" s="18">
        <f>AS11</f>
        <v>122741000</v>
      </c>
      <c r="AU5" s="23">
        <f aca="true" t="shared" si="5" ref="AU5:AU10">AR5*100/AT5</f>
        <v>18.33128294538907</v>
      </c>
      <c r="AX5" s="8" t="s">
        <v>3</v>
      </c>
      <c r="AY5" s="9">
        <v>22500000</v>
      </c>
      <c r="AZ5" s="10"/>
      <c r="BA5" s="24">
        <f aca="true" t="shared" si="6" ref="BA5:BA10">AU5</f>
        <v>18.33128294538907</v>
      </c>
      <c r="BB5" s="24"/>
    </row>
    <row r="6" spans="1:54" ht="12">
      <c r="A6" s="8" t="s">
        <v>4</v>
      </c>
      <c r="B6" s="9">
        <v>4160000</v>
      </c>
      <c r="C6" s="10"/>
      <c r="D6" s="8" t="s">
        <v>4</v>
      </c>
      <c r="E6" s="9">
        <v>2511000</v>
      </c>
      <c r="F6" s="76"/>
      <c r="G6" s="8" t="s">
        <v>4</v>
      </c>
      <c r="H6" s="9">
        <f t="shared" si="0"/>
        <v>6671000</v>
      </c>
      <c r="I6" s="10"/>
      <c r="J6" s="8" t="s">
        <v>4</v>
      </c>
      <c r="K6" s="9">
        <v>969000</v>
      </c>
      <c r="L6" s="10"/>
      <c r="M6" s="8" t="s">
        <v>4</v>
      </c>
      <c r="N6" s="9">
        <v>902000</v>
      </c>
      <c r="O6" s="10"/>
      <c r="P6" s="8" t="s">
        <v>4</v>
      </c>
      <c r="Q6" s="9">
        <f t="shared" si="1"/>
        <v>1871000</v>
      </c>
      <c r="R6" s="10"/>
      <c r="S6" s="8" t="s">
        <v>4</v>
      </c>
      <c r="T6" s="9">
        <v>1107000</v>
      </c>
      <c r="U6" s="10"/>
      <c r="V6" s="8" t="s">
        <v>4</v>
      </c>
      <c r="W6" s="9">
        <f t="shared" si="2"/>
        <v>1107000</v>
      </c>
      <c r="X6" s="10"/>
      <c r="Y6" s="8" t="s">
        <v>4</v>
      </c>
      <c r="Z6" s="9">
        <v>2496000</v>
      </c>
      <c r="AA6" s="10"/>
      <c r="AB6" s="8" t="s">
        <v>4</v>
      </c>
      <c r="AC6" s="9">
        <v>506000</v>
      </c>
      <c r="AD6" s="10"/>
      <c r="AE6" s="8" t="s">
        <v>4</v>
      </c>
      <c r="AF6" s="9">
        <v>4297000</v>
      </c>
      <c r="AG6" s="10"/>
      <c r="AH6" s="8" t="s">
        <v>4</v>
      </c>
      <c r="AI6" s="9">
        <f t="shared" si="3"/>
        <v>7299000</v>
      </c>
      <c r="AJ6" s="10"/>
      <c r="AK6" s="8" t="s">
        <v>4</v>
      </c>
      <c r="AL6" s="9"/>
      <c r="AM6" s="10"/>
      <c r="AN6" s="8" t="s">
        <v>4</v>
      </c>
      <c r="AO6" s="9">
        <v>299000</v>
      </c>
      <c r="AP6" s="10"/>
      <c r="AQ6" s="8" t="s">
        <v>4</v>
      </c>
      <c r="AR6" s="9">
        <f t="shared" si="4"/>
        <v>17247000</v>
      </c>
      <c r="AS6" s="10"/>
      <c r="AT6" s="18">
        <f>AS11</f>
        <v>122741000</v>
      </c>
      <c r="AU6" s="23">
        <f t="shared" si="5"/>
        <v>14.05153942040557</v>
      </c>
      <c r="AX6" s="8" t="s">
        <v>4</v>
      </c>
      <c r="AY6" s="9">
        <v>17247000</v>
      </c>
      <c r="AZ6" s="10"/>
      <c r="BA6" s="24">
        <f t="shared" si="6"/>
        <v>14.05153942040557</v>
      </c>
      <c r="BB6" s="24"/>
    </row>
    <row r="7" spans="1:54" ht="12">
      <c r="A7" s="8" t="s">
        <v>5</v>
      </c>
      <c r="B7" s="9">
        <v>4160000</v>
      </c>
      <c r="C7" s="10"/>
      <c r="D7" s="8" t="s">
        <v>5</v>
      </c>
      <c r="E7" s="9">
        <v>407000</v>
      </c>
      <c r="F7" s="76"/>
      <c r="G7" s="8" t="s">
        <v>5</v>
      </c>
      <c r="H7" s="9">
        <f t="shared" si="0"/>
        <v>4567000</v>
      </c>
      <c r="I7" s="10"/>
      <c r="J7" s="8" t="s">
        <v>5</v>
      </c>
      <c r="K7" s="9">
        <v>1825000</v>
      </c>
      <c r="L7" s="10"/>
      <c r="M7" s="8" t="s">
        <v>5</v>
      </c>
      <c r="N7" s="9">
        <v>371000</v>
      </c>
      <c r="O7" s="10"/>
      <c r="P7" s="8" t="s">
        <v>5</v>
      </c>
      <c r="Q7" s="9">
        <f t="shared" si="1"/>
        <v>2196000</v>
      </c>
      <c r="R7" s="10"/>
      <c r="S7" s="8" t="s">
        <v>5</v>
      </c>
      <c r="T7" s="9">
        <v>485000</v>
      </c>
      <c r="U7" s="10"/>
      <c r="V7" s="8" t="s">
        <v>5</v>
      </c>
      <c r="W7" s="9">
        <f t="shared" si="2"/>
        <v>485000</v>
      </c>
      <c r="X7" s="10"/>
      <c r="Y7" s="8" t="s">
        <v>5</v>
      </c>
      <c r="Z7" s="9">
        <v>1590000</v>
      </c>
      <c r="AA7" s="10"/>
      <c r="AB7" s="8" t="s">
        <v>5</v>
      </c>
      <c r="AC7" s="9">
        <v>3809000</v>
      </c>
      <c r="AD7" s="10"/>
      <c r="AE7" s="8" t="s">
        <v>5</v>
      </c>
      <c r="AF7" s="9">
        <v>5606000</v>
      </c>
      <c r="AG7" s="10"/>
      <c r="AH7" s="8" t="s">
        <v>5</v>
      </c>
      <c r="AI7" s="9">
        <f t="shared" si="3"/>
        <v>11005000</v>
      </c>
      <c r="AJ7" s="10"/>
      <c r="AK7" s="8" t="s">
        <v>5</v>
      </c>
      <c r="AL7" s="9"/>
      <c r="AM7" s="10"/>
      <c r="AN7" s="8" t="s">
        <v>5</v>
      </c>
      <c r="AO7" s="9">
        <v>317000</v>
      </c>
      <c r="AP7" s="10"/>
      <c r="AQ7" s="8" t="s">
        <v>5</v>
      </c>
      <c r="AR7" s="9">
        <f t="shared" si="4"/>
        <v>18570000</v>
      </c>
      <c r="AS7" s="10"/>
      <c r="AT7" s="18">
        <f>AS11</f>
        <v>122741000</v>
      </c>
      <c r="AU7" s="23">
        <f t="shared" si="5"/>
        <v>15.129418857594446</v>
      </c>
      <c r="AX7" s="8" t="s">
        <v>5</v>
      </c>
      <c r="AY7" s="9">
        <v>18570000</v>
      </c>
      <c r="AZ7" s="10"/>
      <c r="BA7" s="24">
        <f t="shared" si="6"/>
        <v>15.129418857594446</v>
      </c>
      <c r="BB7" s="24"/>
    </row>
    <row r="8" spans="1:54" ht="12">
      <c r="A8" s="8" t="s">
        <v>6</v>
      </c>
      <c r="B8" s="9">
        <v>4160000</v>
      </c>
      <c r="C8" s="10"/>
      <c r="D8" s="8" t="s">
        <v>6</v>
      </c>
      <c r="E8" s="9">
        <v>4107000</v>
      </c>
      <c r="F8" s="76"/>
      <c r="G8" s="8" t="s">
        <v>6</v>
      </c>
      <c r="H8" s="9">
        <f t="shared" si="0"/>
        <v>8267000</v>
      </c>
      <c r="I8" s="10"/>
      <c r="J8" s="8" t="s">
        <v>6</v>
      </c>
      <c r="K8" s="9">
        <v>9460000</v>
      </c>
      <c r="L8" s="10"/>
      <c r="M8" s="8" t="s">
        <v>6</v>
      </c>
      <c r="N8" s="9">
        <v>1225000</v>
      </c>
      <c r="O8" s="10"/>
      <c r="P8" s="8" t="s">
        <v>6</v>
      </c>
      <c r="Q8" s="9">
        <f t="shared" si="1"/>
        <v>10685000</v>
      </c>
      <c r="R8" s="10"/>
      <c r="S8" s="8" t="s">
        <v>6</v>
      </c>
      <c r="T8" s="9">
        <v>7336000</v>
      </c>
      <c r="U8" s="10"/>
      <c r="V8" s="8" t="s">
        <v>6</v>
      </c>
      <c r="W8" s="9">
        <f t="shared" si="2"/>
        <v>7336000</v>
      </c>
      <c r="X8" s="10"/>
      <c r="Y8" s="8" t="s">
        <v>6</v>
      </c>
      <c r="Z8" s="9">
        <v>1928000</v>
      </c>
      <c r="AA8" s="10"/>
      <c r="AB8" s="8" t="s">
        <v>6</v>
      </c>
      <c r="AC8" s="9">
        <v>5113000</v>
      </c>
      <c r="AD8" s="10"/>
      <c r="AE8" s="8" t="s">
        <v>6</v>
      </c>
      <c r="AF8" s="9">
        <v>7243000</v>
      </c>
      <c r="AG8" s="10"/>
      <c r="AH8" s="8" t="s">
        <v>6</v>
      </c>
      <c r="AI8" s="9">
        <f t="shared" si="3"/>
        <v>14284000</v>
      </c>
      <c r="AJ8" s="10"/>
      <c r="AK8" s="8" t="s">
        <v>6</v>
      </c>
      <c r="AL8" s="9"/>
      <c r="AM8" s="10"/>
      <c r="AN8" s="8" t="s">
        <v>6</v>
      </c>
      <c r="AO8" s="9">
        <v>4055000</v>
      </c>
      <c r="AP8" s="10"/>
      <c r="AQ8" s="8" t="s">
        <v>6</v>
      </c>
      <c r="AR8" s="9">
        <f t="shared" si="4"/>
        <v>44627000</v>
      </c>
      <c r="AS8" s="10"/>
      <c r="AT8" s="18">
        <f>AS11</f>
        <v>122741000</v>
      </c>
      <c r="AU8" s="23">
        <f t="shared" si="5"/>
        <v>36.358673955727916</v>
      </c>
      <c r="AX8" s="8" t="s">
        <v>6</v>
      </c>
      <c r="AY8" s="9">
        <v>44627000</v>
      </c>
      <c r="AZ8" s="10"/>
      <c r="BA8" s="24">
        <f t="shared" si="6"/>
        <v>36.358673955727916</v>
      </c>
      <c r="BB8" s="24"/>
    </row>
    <row r="9" spans="1:54" ht="12">
      <c r="A9" s="8" t="s">
        <v>7</v>
      </c>
      <c r="B9" s="9">
        <v>0</v>
      </c>
      <c r="C9" s="10"/>
      <c r="D9" s="8" t="s">
        <v>7</v>
      </c>
      <c r="E9" s="9">
        <v>698000</v>
      </c>
      <c r="F9" s="76"/>
      <c r="G9" s="8" t="s">
        <v>7</v>
      </c>
      <c r="H9" s="9">
        <f t="shared" si="0"/>
        <v>698000</v>
      </c>
      <c r="I9" s="10"/>
      <c r="J9" s="8" t="s">
        <v>7</v>
      </c>
      <c r="K9" s="9">
        <v>2108000</v>
      </c>
      <c r="L9" s="10"/>
      <c r="M9" s="8" t="s">
        <v>7</v>
      </c>
      <c r="N9" s="9">
        <v>519000</v>
      </c>
      <c r="O9" s="10"/>
      <c r="P9" s="8" t="s">
        <v>7</v>
      </c>
      <c r="Q9" s="9">
        <f t="shared" si="1"/>
        <v>2627000</v>
      </c>
      <c r="R9" s="10"/>
      <c r="S9" s="8" t="s">
        <v>7</v>
      </c>
      <c r="T9" s="9"/>
      <c r="U9" s="10"/>
      <c r="V9" s="8" t="s">
        <v>7</v>
      </c>
      <c r="W9" s="9">
        <f t="shared" si="2"/>
        <v>0</v>
      </c>
      <c r="X9" s="10"/>
      <c r="Y9" s="8" t="s">
        <v>7</v>
      </c>
      <c r="Z9" s="9">
        <v>939000</v>
      </c>
      <c r="AA9" s="10"/>
      <c r="AB9" s="8" t="s">
        <v>7</v>
      </c>
      <c r="AC9" s="9"/>
      <c r="AD9" s="10"/>
      <c r="AE9" s="8" t="s">
        <v>7</v>
      </c>
      <c r="AF9" s="9">
        <v>5989000</v>
      </c>
      <c r="AG9" s="10"/>
      <c r="AH9" s="8" t="s">
        <v>7</v>
      </c>
      <c r="AI9" s="9">
        <f t="shared" si="3"/>
        <v>6928000</v>
      </c>
      <c r="AJ9" s="10"/>
      <c r="AK9" s="8" t="s">
        <v>7</v>
      </c>
      <c r="AL9" s="9"/>
      <c r="AM9" s="10"/>
      <c r="AN9" s="8" t="s">
        <v>7</v>
      </c>
      <c r="AO9" s="9">
        <v>1270000</v>
      </c>
      <c r="AP9" s="10"/>
      <c r="AQ9" s="8" t="s">
        <v>7</v>
      </c>
      <c r="AR9" s="9">
        <f t="shared" si="4"/>
        <v>11523000</v>
      </c>
      <c r="AS9" s="10"/>
      <c r="AT9" s="18">
        <f>AS11</f>
        <v>122741000</v>
      </c>
      <c r="AU9" s="23">
        <f t="shared" si="5"/>
        <v>9.38806103909859</v>
      </c>
      <c r="AX9" s="8" t="s">
        <v>7</v>
      </c>
      <c r="AY9" s="9">
        <v>11523000</v>
      </c>
      <c r="AZ9" s="10"/>
      <c r="BA9" s="24">
        <f t="shared" si="6"/>
        <v>9.38806103909859</v>
      </c>
      <c r="BB9" s="24"/>
    </row>
    <row r="10" spans="1:54" ht="12">
      <c r="A10" s="8" t="s">
        <v>8</v>
      </c>
      <c r="B10" s="12">
        <v>0</v>
      </c>
      <c r="C10" s="13"/>
      <c r="D10" s="8" t="s">
        <v>8</v>
      </c>
      <c r="E10" s="12">
        <v>856000</v>
      </c>
      <c r="F10" s="77"/>
      <c r="G10" s="8" t="s">
        <v>8</v>
      </c>
      <c r="H10" s="12">
        <f t="shared" si="0"/>
        <v>856000</v>
      </c>
      <c r="I10" s="13"/>
      <c r="J10" s="8" t="s">
        <v>8</v>
      </c>
      <c r="K10" s="12">
        <v>1212000</v>
      </c>
      <c r="L10" s="13"/>
      <c r="M10" s="8" t="s">
        <v>8</v>
      </c>
      <c r="N10" s="12">
        <v>178000</v>
      </c>
      <c r="O10" s="13"/>
      <c r="P10" s="8" t="s">
        <v>8</v>
      </c>
      <c r="Q10" s="12">
        <f t="shared" si="1"/>
        <v>1390000</v>
      </c>
      <c r="R10" s="13"/>
      <c r="S10" s="8" t="s">
        <v>8</v>
      </c>
      <c r="T10" s="12"/>
      <c r="U10" s="13"/>
      <c r="V10" s="8" t="s">
        <v>8</v>
      </c>
      <c r="W10" s="12">
        <f t="shared" si="2"/>
        <v>0</v>
      </c>
      <c r="X10" s="13"/>
      <c r="Y10" s="8" t="s">
        <v>8</v>
      </c>
      <c r="Z10" s="12"/>
      <c r="AA10" s="13"/>
      <c r="AB10" s="8" t="s">
        <v>8</v>
      </c>
      <c r="AC10" s="12"/>
      <c r="AD10" s="13"/>
      <c r="AE10" s="8" t="s">
        <v>8</v>
      </c>
      <c r="AF10" s="12">
        <v>6028000</v>
      </c>
      <c r="AG10" s="13"/>
      <c r="AH10" s="8" t="s">
        <v>8</v>
      </c>
      <c r="AI10" s="12">
        <f t="shared" si="3"/>
        <v>6028000</v>
      </c>
      <c r="AJ10" s="13"/>
      <c r="AK10" s="8" t="s">
        <v>8</v>
      </c>
      <c r="AL10" s="12"/>
      <c r="AM10" s="13"/>
      <c r="AN10" s="8" t="s">
        <v>8</v>
      </c>
      <c r="AO10" s="12"/>
      <c r="AP10" s="13"/>
      <c r="AQ10" s="8" t="s">
        <v>8</v>
      </c>
      <c r="AR10" s="12">
        <f t="shared" si="4"/>
        <v>8274000</v>
      </c>
      <c r="AS10" s="13"/>
      <c r="AT10" s="18">
        <f>AS11</f>
        <v>122741000</v>
      </c>
      <c r="AU10" s="23">
        <f t="shared" si="5"/>
        <v>6.741023781784408</v>
      </c>
      <c r="AW10" s="23"/>
      <c r="AX10" s="8" t="s">
        <v>8</v>
      </c>
      <c r="AY10" s="12">
        <v>8274000</v>
      </c>
      <c r="AZ10" s="10"/>
      <c r="BA10" s="24">
        <f t="shared" si="6"/>
        <v>6.741023781784408</v>
      </c>
      <c r="BB10" s="24"/>
    </row>
    <row r="11" spans="1:54" ht="12">
      <c r="A11" s="36" t="s">
        <v>12</v>
      </c>
      <c r="B11" s="14">
        <f>SUM(B5:B10)</f>
        <v>16640000</v>
      </c>
      <c r="C11" s="31">
        <f>B11/C2</f>
        <v>50.07417839527906</v>
      </c>
      <c r="D11" s="36" t="s">
        <v>12</v>
      </c>
      <c r="E11" s="14">
        <f>SUM(E5:E10)</f>
        <v>9966000</v>
      </c>
      <c r="F11" s="73">
        <f>E11/F2</f>
        <v>79.8135601364663</v>
      </c>
      <c r="G11" s="36" t="s">
        <v>12</v>
      </c>
      <c r="H11" s="14">
        <f t="shared" si="0"/>
        <v>26606000</v>
      </c>
      <c r="I11" s="31">
        <f>H11/I2</f>
        <v>58.19678764931437</v>
      </c>
      <c r="J11" s="36" t="s">
        <v>12</v>
      </c>
      <c r="K11" s="14">
        <f>SUM(K5:K10)</f>
        <v>18242000</v>
      </c>
      <c r="L11" s="31">
        <f>K11/L2</f>
        <v>88.46107218194602</v>
      </c>
      <c r="M11" s="36" t="s">
        <v>12</v>
      </c>
      <c r="N11" s="14">
        <f>SUM(N5:N10)</f>
        <v>4519000</v>
      </c>
      <c r="O11" s="31">
        <f>N11/O2</f>
        <v>77.53813421183577</v>
      </c>
      <c r="P11" s="36" t="s">
        <v>12</v>
      </c>
      <c r="Q11" s="14">
        <f t="shared" si="1"/>
        <v>22761000</v>
      </c>
      <c r="R11" s="31">
        <f>Q11/R2</f>
        <v>86.05423144395378</v>
      </c>
      <c r="S11" s="36" t="s">
        <v>12</v>
      </c>
      <c r="T11" s="14">
        <f>SUM(T5:T10)</f>
        <v>14181000</v>
      </c>
      <c r="U11" s="31">
        <f>T11/U2</f>
        <v>92.61061224489796</v>
      </c>
      <c r="V11" s="36" t="s">
        <v>12</v>
      </c>
      <c r="W11" s="14">
        <f t="shared" si="2"/>
        <v>14181000</v>
      </c>
      <c r="X11" s="31">
        <f>W11/X2</f>
        <v>92.61061224489796</v>
      </c>
      <c r="Y11" s="36" t="s">
        <v>12</v>
      </c>
      <c r="Z11" s="14">
        <f>SUM(Z5:Z10)</f>
        <v>10173000</v>
      </c>
      <c r="AA11" s="31">
        <f>Z11/AA2</f>
        <v>71.36193048297149</v>
      </c>
      <c r="AB11" s="36" t="s">
        <v>12</v>
      </c>
      <c r="AC11" s="14">
        <f>SUM(AC5:AC10)</f>
        <v>11544000</v>
      </c>
      <c r="AD11" s="31">
        <f>AC11/AD2</f>
        <v>82.43771111095242</v>
      </c>
      <c r="AE11" s="36" t="s">
        <v>12</v>
      </c>
      <c r="AF11" s="14">
        <f>SUM(AF5:AF10)</f>
        <v>31157000</v>
      </c>
      <c r="AG11" s="31">
        <f>AF11/AG2</f>
        <v>64.8756811457199</v>
      </c>
      <c r="AH11" s="36" t="s">
        <v>12</v>
      </c>
      <c r="AI11" s="14">
        <f>AF11+AC11+Z11</f>
        <v>52874000</v>
      </c>
      <c r="AJ11" s="31">
        <f>AI11/AJ2</f>
        <v>69.31159016576106</v>
      </c>
      <c r="AK11" s="36" t="s">
        <v>12</v>
      </c>
      <c r="AL11" s="14">
        <v>0</v>
      </c>
      <c r="AM11" s="31" t="s">
        <v>65</v>
      </c>
      <c r="AN11" s="36" t="s">
        <v>12</v>
      </c>
      <c r="AO11" s="14">
        <f>SUM(AO5:AO10)</f>
        <v>6319000</v>
      </c>
      <c r="AP11" s="31">
        <f>AO11/AP2</f>
        <v>3.858603758215333</v>
      </c>
      <c r="AQ11" s="36" t="s">
        <v>12</v>
      </c>
      <c r="AR11" s="14">
        <f>AO11+AL11+AI11+W11+Q11+H11</f>
        <v>122741000</v>
      </c>
      <c r="AS11" s="21">
        <f>AR11</f>
        <v>122741000</v>
      </c>
      <c r="AT11" s="18">
        <f>AS11</f>
        <v>122741000</v>
      </c>
      <c r="AU11" s="1">
        <f>SUM(AU5:AU10)</f>
        <v>99.99999999999999</v>
      </c>
      <c r="AV11" s="18">
        <f>AR63</f>
        <v>2349972000</v>
      </c>
      <c r="AW11" s="23">
        <f>AS11*100/AV11</f>
        <v>5.223083509080108</v>
      </c>
      <c r="AX11" s="36" t="s">
        <v>12</v>
      </c>
      <c r="AY11" s="123">
        <v>122741000</v>
      </c>
      <c r="AZ11" s="28">
        <f>AY11/AZ2</f>
        <v>74.94997371215513</v>
      </c>
      <c r="BA11" s="131">
        <f>SUM(BA5:BA10)</f>
        <v>99.99999999999999</v>
      </c>
      <c r="BB11" s="132">
        <f>AW11</f>
        <v>5.223083509080108</v>
      </c>
    </row>
    <row r="12" spans="1:54" ht="12">
      <c r="A12" s="35" t="s">
        <v>47</v>
      </c>
      <c r="B12" s="9" t="s">
        <v>65</v>
      </c>
      <c r="C12" s="6"/>
      <c r="D12" s="35" t="s">
        <v>47</v>
      </c>
      <c r="E12" s="9"/>
      <c r="F12" s="75"/>
      <c r="G12" s="35" t="s">
        <v>47</v>
      </c>
      <c r="H12" s="9"/>
      <c r="I12" s="6"/>
      <c r="J12" s="35" t="s">
        <v>47</v>
      </c>
      <c r="K12" s="9"/>
      <c r="L12" s="6"/>
      <c r="M12" s="35" t="s">
        <v>47</v>
      </c>
      <c r="N12" s="9"/>
      <c r="O12" s="6"/>
      <c r="P12" s="35" t="s">
        <v>47</v>
      </c>
      <c r="Q12" s="9"/>
      <c r="R12" s="6"/>
      <c r="S12" s="35" t="s">
        <v>47</v>
      </c>
      <c r="T12" s="9"/>
      <c r="U12" s="6"/>
      <c r="V12" s="35" t="s">
        <v>47</v>
      </c>
      <c r="W12" s="9"/>
      <c r="X12" s="6"/>
      <c r="Y12" s="35" t="s">
        <v>47</v>
      </c>
      <c r="Z12" s="9"/>
      <c r="AA12" s="6"/>
      <c r="AB12" s="35" t="s">
        <v>47</v>
      </c>
      <c r="AC12" s="9"/>
      <c r="AD12" s="6"/>
      <c r="AE12" s="35" t="s">
        <v>47</v>
      </c>
      <c r="AF12" s="9"/>
      <c r="AG12" s="6"/>
      <c r="AH12" s="35" t="s">
        <v>47</v>
      </c>
      <c r="AI12" s="9"/>
      <c r="AJ12" s="6"/>
      <c r="AK12" s="35" t="s">
        <v>47</v>
      </c>
      <c r="AL12" s="9"/>
      <c r="AM12" s="6"/>
      <c r="AN12" s="35" t="s">
        <v>47</v>
      </c>
      <c r="AO12" s="9"/>
      <c r="AP12" s="6"/>
      <c r="AQ12" s="35" t="s">
        <v>47</v>
      </c>
      <c r="AR12" s="9"/>
      <c r="AS12" s="6"/>
      <c r="AW12" s="23"/>
      <c r="AX12" s="35" t="s">
        <v>47</v>
      </c>
      <c r="AY12" s="9"/>
      <c r="AZ12" s="6"/>
      <c r="BA12" s="6"/>
      <c r="BB12" s="6"/>
    </row>
    <row r="13" spans="1:54" ht="12" customHeight="1">
      <c r="A13" s="35" t="s">
        <v>9</v>
      </c>
      <c r="B13" s="9">
        <v>13588000</v>
      </c>
      <c r="C13" s="11" t="s">
        <v>65</v>
      </c>
      <c r="D13" s="35" t="s">
        <v>9</v>
      </c>
      <c r="E13" s="9">
        <v>3564000</v>
      </c>
      <c r="F13" s="78" t="s">
        <v>65</v>
      </c>
      <c r="G13" s="35" t="s">
        <v>9</v>
      </c>
      <c r="H13" s="9">
        <f>E13+B13</f>
        <v>17152000</v>
      </c>
      <c r="I13" s="11" t="s">
        <v>65</v>
      </c>
      <c r="J13" s="35" t="s">
        <v>9</v>
      </c>
      <c r="K13" s="9">
        <v>4638000</v>
      </c>
      <c r="L13" s="11" t="s">
        <v>65</v>
      </c>
      <c r="M13" s="35" t="s">
        <v>9</v>
      </c>
      <c r="N13" s="9">
        <v>2172000</v>
      </c>
      <c r="O13" s="11" t="s">
        <v>65</v>
      </c>
      <c r="P13" s="35" t="s">
        <v>9</v>
      </c>
      <c r="Q13" s="9">
        <f aca="true" t="shared" si="7" ref="Q13:Q51">N13+K13</f>
        <v>6810000</v>
      </c>
      <c r="R13" s="11" t="s">
        <v>65</v>
      </c>
      <c r="S13" s="35" t="s">
        <v>9</v>
      </c>
      <c r="T13" s="9">
        <v>6728000</v>
      </c>
      <c r="U13" s="11" t="s">
        <v>65</v>
      </c>
      <c r="V13" s="35" t="s">
        <v>9</v>
      </c>
      <c r="W13" s="9">
        <f aca="true" t="shared" si="8" ref="W13:W50">T13</f>
        <v>6728000</v>
      </c>
      <c r="X13" s="11" t="s">
        <v>65</v>
      </c>
      <c r="Y13" s="35" t="s">
        <v>9</v>
      </c>
      <c r="Z13" s="9">
        <v>5978000</v>
      </c>
      <c r="AA13" s="11" t="s">
        <v>65</v>
      </c>
      <c r="AB13" s="35" t="s">
        <v>9</v>
      </c>
      <c r="AC13" s="9">
        <v>3825000</v>
      </c>
      <c r="AD13" s="11" t="s">
        <v>65</v>
      </c>
      <c r="AE13" s="35" t="s">
        <v>9</v>
      </c>
      <c r="AF13" s="9">
        <v>6525000</v>
      </c>
      <c r="AG13" s="11" t="s">
        <v>65</v>
      </c>
      <c r="AH13" s="35" t="s">
        <v>9</v>
      </c>
      <c r="AI13" s="9">
        <f aca="true" t="shared" si="9" ref="AI13:AI50">AF13+AC13+Z13</f>
        <v>16328000</v>
      </c>
      <c r="AJ13" s="11" t="s">
        <v>65</v>
      </c>
      <c r="AK13" s="35" t="s">
        <v>9</v>
      </c>
      <c r="AL13" s="9"/>
      <c r="AM13" s="11" t="s">
        <v>65</v>
      </c>
      <c r="AN13" s="35" t="s">
        <v>9</v>
      </c>
      <c r="AO13" s="9">
        <v>800000</v>
      </c>
      <c r="AP13" s="11" t="s">
        <v>65</v>
      </c>
      <c r="AQ13" s="35" t="s">
        <v>9</v>
      </c>
      <c r="AR13" s="9">
        <f aca="true" t="shared" si="10" ref="AR13:AR49">AO13+AL13+AI13+W13+Q13+H13</f>
        <v>47818000</v>
      </c>
      <c r="AS13" s="11">
        <f>AR13</f>
        <v>47818000</v>
      </c>
      <c r="AT13" s="18">
        <f>AS51</f>
        <v>1181981000</v>
      </c>
      <c r="AU13" s="23">
        <f>AS13*100/AT13</f>
        <v>4.045581104941619</v>
      </c>
      <c r="AW13" s="23"/>
      <c r="AX13" s="35" t="s">
        <v>9</v>
      </c>
      <c r="AY13" s="126">
        <v>47818000</v>
      </c>
      <c r="AZ13" s="9" t="s">
        <v>65</v>
      </c>
      <c r="BA13" s="127">
        <f>AU13</f>
        <v>4.045581104941619</v>
      </c>
      <c r="BB13" s="25"/>
    </row>
    <row r="14" spans="1:54" ht="12">
      <c r="A14" s="35" t="s">
        <v>15</v>
      </c>
      <c r="B14" s="9" t="s">
        <v>65</v>
      </c>
      <c r="C14" s="11" t="s">
        <v>65</v>
      </c>
      <c r="D14" s="35" t="s">
        <v>15</v>
      </c>
      <c r="E14" s="9"/>
      <c r="F14" s="78" t="s">
        <v>65</v>
      </c>
      <c r="G14" s="35" t="s">
        <v>15</v>
      </c>
      <c r="H14" s="9" t="s">
        <v>65</v>
      </c>
      <c r="I14" s="11" t="s">
        <v>65</v>
      </c>
      <c r="J14" s="35" t="s">
        <v>15</v>
      </c>
      <c r="K14" s="9"/>
      <c r="L14" s="11" t="s">
        <v>65</v>
      </c>
      <c r="M14" s="35" t="s">
        <v>15</v>
      </c>
      <c r="N14" s="9"/>
      <c r="O14" s="11" t="s">
        <v>65</v>
      </c>
      <c r="P14" s="35" t="s">
        <v>15</v>
      </c>
      <c r="Q14" s="9">
        <f t="shared" si="7"/>
        <v>0</v>
      </c>
      <c r="R14" s="11" t="s">
        <v>65</v>
      </c>
      <c r="S14" s="35" t="s">
        <v>15</v>
      </c>
      <c r="T14" s="9"/>
      <c r="U14" s="11" t="s">
        <v>65</v>
      </c>
      <c r="V14" s="35" t="s">
        <v>15</v>
      </c>
      <c r="W14" s="9">
        <f t="shared" si="8"/>
        <v>0</v>
      </c>
      <c r="X14" s="11" t="s">
        <v>65</v>
      </c>
      <c r="Y14" s="35" t="s">
        <v>15</v>
      </c>
      <c r="Z14" s="9"/>
      <c r="AA14" s="11" t="s">
        <v>65</v>
      </c>
      <c r="AB14" s="35" t="s">
        <v>15</v>
      </c>
      <c r="AC14" s="9"/>
      <c r="AD14" s="11" t="s">
        <v>65</v>
      </c>
      <c r="AE14" s="35" t="s">
        <v>15</v>
      </c>
      <c r="AF14" s="9"/>
      <c r="AG14" s="11" t="s">
        <v>65</v>
      </c>
      <c r="AH14" s="35" t="s">
        <v>15</v>
      </c>
      <c r="AI14" s="9">
        <f t="shared" si="9"/>
        <v>0</v>
      </c>
      <c r="AJ14" s="11" t="s">
        <v>65</v>
      </c>
      <c r="AK14" s="35" t="s">
        <v>15</v>
      </c>
      <c r="AL14" s="9"/>
      <c r="AM14" s="11" t="s">
        <v>65</v>
      </c>
      <c r="AN14" s="35" t="s">
        <v>15</v>
      </c>
      <c r="AO14" s="9"/>
      <c r="AP14" s="11" t="s">
        <v>65</v>
      </c>
      <c r="AQ14" s="35" t="s">
        <v>15</v>
      </c>
      <c r="AR14" s="9" t="s">
        <v>65</v>
      </c>
      <c r="AS14" s="11">
        <f>SUM(AR15:AR16)</f>
        <v>136732000</v>
      </c>
      <c r="AT14" s="18">
        <f>AS51</f>
        <v>1181981000</v>
      </c>
      <c r="AU14" s="23">
        <f>AS14*100/AT14</f>
        <v>11.568037049664927</v>
      </c>
      <c r="AW14" s="23"/>
      <c r="AX14" s="35" t="s">
        <v>15</v>
      </c>
      <c r="AY14" s="126">
        <f>SUM(AY15:AY16)</f>
        <v>136732000</v>
      </c>
      <c r="AZ14" s="11" t="s">
        <v>65</v>
      </c>
      <c r="BA14" s="127">
        <f>AU14</f>
        <v>11.568037049664927</v>
      </c>
      <c r="BB14" s="25"/>
    </row>
    <row r="15" spans="1:54" ht="12">
      <c r="A15" s="8" t="s">
        <v>16</v>
      </c>
      <c r="B15" s="9">
        <v>27697000</v>
      </c>
      <c r="C15" s="8" t="s">
        <v>65</v>
      </c>
      <c r="D15" s="8" t="s">
        <v>16</v>
      </c>
      <c r="E15" s="9">
        <v>6784000</v>
      </c>
      <c r="F15" s="78" t="s">
        <v>65</v>
      </c>
      <c r="G15" s="8" t="s">
        <v>16</v>
      </c>
      <c r="H15" s="9">
        <f aca="true" t="shared" si="11" ref="H15:H50">E15+B15</f>
        <v>34481000</v>
      </c>
      <c r="I15" s="8" t="s">
        <v>65</v>
      </c>
      <c r="J15" s="8" t="s">
        <v>16</v>
      </c>
      <c r="K15" s="9">
        <v>11231000</v>
      </c>
      <c r="L15" s="8" t="s">
        <v>65</v>
      </c>
      <c r="M15" s="8" t="s">
        <v>16</v>
      </c>
      <c r="N15" s="9">
        <v>4633000</v>
      </c>
      <c r="O15" s="8" t="s">
        <v>65</v>
      </c>
      <c r="P15" s="8" t="s">
        <v>16</v>
      </c>
      <c r="Q15" s="9">
        <f t="shared" si="7"/>
        <v>15864000</v>
      </c>
      <c r="R15" s="8" t="s">
        <v>65</v>
      </c>
      <c r="S15" s="8" t="s">
        <v>16</v>
      </c>
      <c r="T15" s="9">
        <v>9524000</v>
      </c>
      <c r="U15" s="8" t="s">
        <v>65</v>
      </c>
      <c r="V15" s="8" t="s">
        <v>16</v>
      </c>
      <c r="W15" s="9">
        <f t="shared" si="8"/>
        <v>9524000</v>
      </c>
      <c r="X15" s="8" t="s">
        <v>65</v>
      </c>
      <c r="Y15" s="8" t="s">
        <v>16</v>
      </c>
      <c r="Z15" s="9">
        <v>8737000</v>
      </c>
      <c r="AA15" s="8" t="s">
        <v>65</v>
      </c>
      <c r="AB15" s="8" t="s">
        <v>16</v>
      </c>
      <c r="AC15" s="9">
        <v>9476000</v>
      </c>
      <c r="AD15" s="8" t="s">
        <v>65</v>
      </c>
      <c r="AE15" s="8" t="s">
        <v>16</v>
      </c>
      <c r="AF15" s="9">
        <v>28807000</v>
      </c>
      <c r="AG15" s="8" t="s">
        <v>65</v>
      </c>
      <c r="AH15" s="8" t="s">
        <v>16</v>
      </c>
      <c r="AI15" s="9">
        <f t="shared" si="9"/>
        <v>47020000</v>
      </c>
      <c r="AJ15" s="8" t="s">
        <v>65</v>
      </c>
      <c r="AK15" s="8" t="s">
        <v>16</v>
      </c>
      <c r="AL15" s="9"/>
      <c r="AM15" s="8" t="s">
        <v>65</v>
      </c>
      <c r="AN15" s="8" t="s">
        <v>16</v>
      </c>
      <c r="AO15" s="9">
        <v>1351000</v>
      </c>
      <c r="AP15" s="8" t="s">
        <v>65</v>
      </c>
      <c r="AQ15" s="8" t="s">
        <v>16</v>
      </c>
      <c r="AR15" s="9">
        <f t="shared" si="10"/>
        <v>108240000</v>
      </c>
      <c r="AS15" s="8"/>
      <c r="AU15" s="23" t="s">
        <v>65</v>
      </c>
      <c r="AW15" s="23"/>
      <c r="AX15" s="8" t="s">
        <v>16</v>
      </c>
      <c r="AY15" s="121">
        <v>108240000</v>
      </c>
      <c r="AZ15" s="9" t="s">
        <v>65</v>
      </c>
      <c r="BA15" s="127" t="s">
        <v>65</v>
      </c>
      <c r="BB15" s="25"/>
    </row>
    <row r="16" spans="1:54" ht="12">
      <c r="A16" s="8" t="s">
        <v>17</v>
      </c>
      <c r="B16" s="9">
        <v>10554000</v>
      </c>
      <c r="C16" s="8" t="s">
        <v>65</v>
      </c>
      <c r="D16" s="8" t="s">
        <v>17</v>
      </c>
      <c r="E16" s="9">
        <v>1902000</v>
      </c>
      <c r="F16" s="78" t="s">
        <v>65</v>
      </c>
      <c r="G16" s="8" t="s">
        <v>17</v>
      </c>
      <c r="H16" s="9">
        <f t="shared" si="11"/>
        <v>12456000</v>
      </c>
      <c r="I16" s="8" t="s">
        <v>65</v>
      </c>
      <c r="J16" s="8" t="s">
        <v>17</v>
      </c>
      <c r="K16" s="9">
        <v>1940000</v>
      </c>
      <c r="L16" s="8" t="s">
        <v>65</v>
      </c>
      <c r="M16" s="8" t="s">
        <v>17</v>
      </c>
      <c r="N16" s="9">
        <v>490000</v>
      </c>
      <c r="O16" s="8" t="s">
        <v>65</v>
      </c>
      <c r="P16" s="8" t="s">
        <v>17</v>
      </c>
      <c r="Q16" s="9">
        <f t="shared" si="7"/>
        <v>2430000</v>
      </c>
      <c r="R16" s="8" t="s">
        <v>65</v>
      </c>
      <c r="S16" s="8" t="s">
        <v>17</v>
      </c>
      <c r="T16" s="9">
        <v>1804000</v>
      </c>
      <c r="U16" s="8" t="s">
        <v>65</v>
      </c>
      <c r="V16" s="8" t="s">
        <v>17</v>
      </c>
      <c r="W16" s="9">
        <f t="shared" si="8"/>
        <v>1804000</v>
      </c>
      <c r="X16" s="8" t="s">
        <v>65</v>
      </c>
      <c r="Y16" s="8" t="s">
        <v>17</v>
      </c>
      <c r="Z16" s="9">
        <v>2803000</v>
      </c>
      <c r="AA16" s="8" t="s">
        <v>65</v>
      </c>
      <c r="AB16" s="8" t="s">
        <v>17</v>
      </c>
      <c r="AC16" s="9">
        <v>1650000</v>
      </c>
      <c r="AD16" s="8" t="s">
        <v>65</v>
      </c>
      <c r="AE16" s="8" t="s">
        <v>17</v>
      </c>
      <c r="AF16" s="9">
        <v>7349000</v>
      </c>
      <c r="AG16" s="8" t="s">
        <v>65</v>
      </c>
      <c r="AH16" s="8" t="s">
        <v>17</v>
      </c>
      <c r="AI16" s="9">
        <f t="shared" si="9"/>
        <v>11802000</v>
      </c>
      <c r="AJ16" s="8" t="s">
        <v>65</v>
      </c>
      <c r="AK16" s="8" t="s">
        <v>17</v>
      </c>
      <c r="AL16" s="9"/>
      <c r="AM16" s="8" t="s">
        <v>65</v>
      </c>
      <c r="AN16" s="8" t="s">
        <v>17</v>
      </c>
      <c r="AO16" s="9"/>
      <c r="AP16" s="8" t="s">
        <v>65</v>
      </c>
      <c r="AQ16" s="8" t="s">
        <v>17</v>
      </c>
      <c r="AR16" s="9">
        <f t="shared" si="10"/>
        <v>28492000</v>
      </c>
      <c r="AS16" s="8"/>
      <c r="AU16" s="23" t="s">
        <v>65</v>
      </c>
      <c r="AW16" s="23"/>
      <c r="AX16" s="8" t="s">
        <v>17</v>
      </c>
      <c r="AY16" s="121">
        <v>28492000</v>
      </c>
      <c r="AZ16" s="9" t="s">
        <v>65</v>
      </c>
      <c r="BA16" s="127" t="s">
        <v>65</v>
      </c>
      <c r="BB16" s="25"/>
    </row>
    <row r="17" spans="1:54" ht="12">
      <c r="A17" s="35" t="s">
        <v>10</v>
      </c>
      <c r="B17" s="9">
        <v>7467000</v>
      </c>
      <c r="C17" s="11" t="s">
        <v>65</v>
      </c>
      <c r="D17" s="35" t="s">
        <v>10</v>
      </c>
      <c r="E17" s="9">
        <v>2137000</v>
      </c>
      <c r="F17" s="78" t="s">
        <v>65</v>
      </c>
      <c r="G17" s="35" t="s">
        <v>10</v>
      </c>
      <c r="H17" s="9">
        <f t="shared" si="11"/>
        <v>9604000</v>
      </c>
      <c r="I17" s="11" t="s">
        <v>65</v>
      </c>
      <c r="J17" s="35" t="s">
        <v>10</v>
      </c>
      <c r="K17" s="9">
        <v>4690000</v>
      </c>
      <c r="L17" s="11" t="s">
        <v>65</v>
      </c>
      <c r="M17" s="35" t="s">
        <v>10</v>
      </c>
      <c r="N17" s="9">
        <v>612000</v>
      </c>
      <c r="O17" s="11" t="s">
        <v>65</v>
      </c>
      <c r="P17" s="35" t="s">
        <v>10</v>
      </c>
      <c r="Q17" s="9">
        <f t="shared" si="7"/>
        <v>5302000</v>
      </c>
      <c r="R17" s="11" t="s">
        <v>65</v>
      </c>
      <c r="S17" s="35" t="s">
        <v>10</v>
      </c>
      <c r="T17" s="9">
        <v>3274000</v>
      </c>
      <c r="U17" s="11" t="s">
        <v>65</v>
      </c>
      <c r="V17" s="35" t="s">
        <v>10</v>
      </c>
      <c r="W17" s="9">
        <f t="shared" si="8"/>
        <v>3274000</v>
      </c>
      <c r="X17" s="11" t="s">
        <v>65</v>
      </c>
      <c r="Y17" s="35" t="s">
        <v>10</v>
      </c>
      <c r="Z17" s="9">
        <v>4826000</v>
      </c>
      <c r="AA17" s="11" t="s">
        <v>65</v>
      </c>
      <c r="AB17" s="35" t="s">
        <v>10</v>
      </c>
      <c r="AC17" s="9"/>
      <c r="AD17" s="11" t="s">
        <v>65</v>
      </c>
      <c r="AE17" s="35" t="s">
        <v>10</v>
      </c>
      <c r="AF17" s="9">
        <v>7356000</v>
      </c>
      <c r="AG17" s="11" t="s">
        <v>65</v>
      </c>
      <c r="AH17" s="35" t="s">
        <v>10</v>
      </c>
      <c r="AI17" s="9">
        <f t="shared" si="9"/>
        <v>12182000</v>
      </c>
      <c r="AJ17" s="11" t="s">
        <v>65</v>
      </c>
      <c r="AK17" s="35" t="s">
        <v>10</v>
      </c>
      <c r="AL17" s="9"/>
      <c r="AM17" s="11" t="s">
        <v>65</v>
      </c>
      <c r="AN17" s="35" t="s">
        <v>10</v>
      </c>
      <c r="AO17" s="9">
        <v>6830000</v>
      </c>
      <c r="AP17" s="11" t="s">
        <v>65</v>
      </c>
      <c r="AQ17" s="35" t="s">
        <v>10</v>
      </c>
      <c r="AR17" s="9">
        <f t="shared" si="10"/>
        <v>37192000</v>
      </c>
      <c r="AS17" s="11">
        <f>AR17</f>
        <v>37192000</v>
      </c>
      <c r="AT17" s="18">
        <f>AS51</f>
        <v>1181981000</v>
      </c>
      <c r="AU17" s="23">
        <f>AS17*100/AT17</f>
        <v>3.1465818824498872</v>
      </c>
      <c r="AW17" s="23"/>
      <c r="AX17" s="35" t="s">
        <v>10</v>
      </c>
      <c r="AY17" s="126">
        <v>37192000</v>
      </c>
      <c r="AZ17" s="9" t="s">
        <v>65</v>
      </c>
      <c r="BA17" s="127">
        <f>AU17</f>
        <v>3.1465818824498872</v>
      </c>
      <c r="BB17" s="25"/>
    </row>
    <row r="18" spans="1:54" ht="12">
      <c r="A18" s="35" t="s">
        <v>18</v>
      </c>
      <c r="B18" s="9"/>
      <c r="C18" s="11" t="s">
        <v>65</v>
      </c>
      <c r="D18" s="35" t="s">
        <v>18</v>
      </c>
      <c r="E18" s="9"/>
      <c r="F18" s="78" t="s">
        <v>65</v>
      </c>
      <c r="G18" s="35" t="s">
        <v>18</v>
      </c>
      <c r="H18" s="9">
        <f t="shared" si="11"/>
        <v>0</v>
      </c>
      <c r="I18" s="11" t="s">
        <v>65</v>
      </c>
      <c r="J18" s="35" t="s">
        <v>18</v>
      </c>
      <c r="K18" s="9"/>
      <c r="L18" s="11" t="s">
        <v>65</v>
      </c>
      <c r="M18" s="35" t="s">
        <v>18</v>
      </c>
      <c r="N18" s="9"/>
      <c r="O18" s="11" t="s">
        <v>65</v>
      </c>
      <c r="P18" s="35" t="s">
        <v>18</v>
      </c>
      <c r="Q18" s="9">
        <f t="shared" si="7"/>
        <v>0</v>
      </c>
      <c r="R18" s="11" t="s">
        <v>65</v>
      </c>
      <c r="S18" s="35" t="s">
        <v>18</v>
      </c>
      <c r="T18" s="9" t="s">
        <v>65</v>
      </c>
      <c r="U18" s="11" t="s">
        <v>65</v>
      </c>
      <c r="V18" s="35" t="s">
        <v>18</v>
      </c>
      <c r="W18" s="9" t="str">
        <f t="shared" si="8"/>
        <v> </v>
      </c>
      <c r="X18" s="11" t="s">
        <v>65</v>
      </c>
      <c r="Y18" s="35" t="s">
        <v>18</v>
      </c>
      <c r="Z18" s="9"/>
      <c r="AA18" s="11" t="s">
        <v>65</v>
      </c>
      <c r="AB18" s="35" t="s">
        <v>18</v>
      </c>
      <c r="AC18" s="9"/>
      <c r="AD18" s="11" t="s">
        <v>65</v>
      </c>
      <c r="AE18" s="35" t="s">
        <v>18</v>
      </c>
      <c r="AF18" s="9"/>
      <c r="AG18" s="11" t="s">
        <v>65</v>
      </c>
      <c r="AH18" s="35" t="s">
        <v>18</v>
      </c>
      <c r="AI18" s="9">
        <f t="shared" si="9"/>
        <v>0</v>
      </c>
      <c r="AJ18" s="11" t="s">
        <v>65</v>
      </c>
      <c r="AK18" s="35" t="s">
        <v>18</v>
      </c>
      <c r="AL18" s="9"/>
      <c r="AM18" s="11" t="s">
        <v>65</v>
      </c>
      <c r="AN18" s="35" t="s">
        <v>18</v>
      </c>
      <c r="AO18" s="9"/>
      <c r="AP18" s="11" t="s">
        <v>65</v>
      </c>
      <c r="AQ18" s="35" t="s">
        <v>18</v>
      </c>
      <c r="AR18" s="9" t="s">
        <v>65</v>
      </c>
      <c r="AS18" s="11">
        <f>SUM(AR19:AR20)</f>
        <v>419601000</v>
      </c>
      <c r="AT18" s="18">
        <f>AS51</f>
        <v>1181981000</v>
      </c>
      <c r="AU18" s="23">
        <f>AS18*100/AT18</f>
        <v>35.4998092185915</v>
      </c>
      <c r="AW18" s="23"/>
      <c r="AX18" s="35" t="s">
        <v>18</v>
      </c>
      <c r="AY18" s="122">
        <f>SUM(AY19:AY20)</f>
        <v>419601000</v>
      </c>
      <c r="AZ18" s="11" t="s">
        <v>65</v>
      </c>
      <c r="BA18" s="128">
        <f>AU18</f>
        <v>35.4998092185915</v>
      </c>
      <c r="BB18" s="25"/>
    </row>
    <row r="19" spans="1:54" ht="12">
      <c r="A19" s="8" t="s">
        <v>19</v>
      </c>
      <c r="B19" s="9">
        <v>70164000</v>
      </c>
      <c r="C19" s="8"/>
      <c r="D19" s="8" t="s">
        <v>19</v>
      </c>
      <c r="E19" s="9">
        <v>25713000</v>
      </c>
      <c r="F19" s="78"/>
      <c r="G19" s="8" t="s">
        <v>19</v>
      </c>
      <c r="H19" s="9">
        <f t="shared" si="11"/>
        <v>95877000</v>
      </c>
      <c r="I19" s="8"/>
      <c r="J19" s="8" t="s">
        <v>19</v>
      </c>
      <c r="K19" s="9">
        <v>40375000</v>
      </c>
      <c r="L19" s="8"/>
      <c r="M19" s="8" t="s">
        <v>19</v>
      </c>
      <c r="N19" s="9">
        <v>11912000</v>
      </c>
      <c r="O19" s="8"/>
      <c r="P19" s="8" t="s">
        <v>19</v>
      </c>
      <c r="Q19" s="9">
        <f t="shared" si="7"/>
        <v>52287000</v>
      </c>
      <c r="R19" s="8"/>
      <c r="S19" s="8" t="s">
        <v>19</v>
      </c>
      <c r="T19" s="9">
        <v>37255000</v>
      </c>
      <c r="U19" s="8"/>
      <c r="V19" s="8" t="s">
        <v>19</v>
      </c>
      <c r="W19" s="9">
        <f t="shared" si="8"/>
        <v>37255000</v>
      </c>
      <c r="X19" s="8"/>
      <c r="Y19" s="8" t="s">
        <v>19</v>
      </c>
      <c r="Z19" s="9">
        <v>30336000</v>
      </c>
      <c r="AA19" s="8"/>
      <c r="AB19" s="8" t="s">
        <v>19</v>
      </c>
      <c r="AC19" s="9">
        <v>35513000</v>
      </c>
      <c r="AD19" s="8"/>
      <c r="AE19" s="8" t="s">
        <v>19</v>
      </c>
      <c r="AF19" s="9">
        <v>119208000</v>
      </c>
      <c r="AG19" s="8"/>
      <c r="AH19" s="8" t="s">
        <v>19</v>
      </c>
      <c r="AI19" s="9">
        <f t="shared" si="9"/>
        <v>185057000</v>
      </c>
      <c r="AJ19" s="8"/>
      <c r="AK19" s="8" t="s">
        <v>19</v>
      </c>
      <c r="AL19" s="9"/>
      <c r="AM19" s="8"/>
      <c r="AN19" s="8" t="s">
        <v>19</v>
      </c>
      <c r="AO19" s="9">
        <v>255000</v>
      </c>
      <c r="AP19" s="8"/>
      <c r="AQ19" s="8" t="s">
        <v>19</v>
      </c>
      <c r="AR19" s="9">
        <f t="shared" si="10"/>
        <v>370731000</v>
      </c>
      <c r="AS19" s="8"/>
      <c r="AU19" s="23" t="s">
        <v>65</v>
      </c>
      <c r="AW19" s="23"/>
      <c r="AX19" s="8" t="s">
        <v>19</v>
      </c>
      <c r="AY19" s="9">
        <v>370731000</v>
      </c>
      <c r="AZ19" s="8"/>
      <c r="BA19" s="128" t="s">
        <v>65</v>
      </c>
      <c r="BB19" s="25"/>
    </row>
    <row r="20" spans="1:54" ht="12">
      <c r="A20" s="8" t="s">
        <v>20</v>
      </c>
      <c r="B20" s="9">
        <v>11564000</v>
      </c>
      <c r="C20" s="8"/>
      <c r="D20" s="8" t="s">
        <v>20</v>
      </c>
      <c r="E20" s="9">
        <v>511000</v>
      </c>
      <c r="F20" s="78"/>
      <c r="G20" s="8" t="s">
        <v>20</v>
      </c>
      <c r="H20" s="9">
        <f t="shared" si="11"/>
        <v>12075000</v>
      </c>
      <c r="I20" s="8"/>
      <c r="J20" s="8" t="s">
        <v>20</v>
      </c>
      <c r="K20" s="9">
        <v>5366000</v>
      </c>
      <c r="L20" s="8"/>
      <c r="M20" s="8" t="s">
        <v>20</v>
      </c>
      <c r="N20" s="9">
        <v>150000</v>
      </c>
      <c r="O20" s="8"/>
      <c r="P20" s="8" t="s">
        <v>20</v>
      </c>
      <c r="Q20" s="9">
        <f t="shared" si="7"/>
        <v>5516000</v>
      </c>
      <c r="R20" s="8"/>
      <c r="S20" s="8" t="s">
        <v>20</v>
      </c>
      <c r="T20" s="9">
        <v>1905000</v>
      </c>
      <c r="U20" s="8"/>
      <c r="V20" s="8" t="s">
        <v>20</v>
      </c>
      <c r="W20" s="9">
        <f t="shared" si="8"/>
        <v>1905000</v>
      </c>
      <c r="X20" s="8"/>
      <c r="Y20" s="8" t="s">
        <v>20</v>
      </c>
      <c r="Z20" s="9">
        <v>4440000</v>
      </c>
      <c r="AA20" s="8"/>
      <c r="AB20" s="8" t="s">
        <v>20</v>
      </c>
      <c r="AC20" s="9"/>
      <c r="AD20" s="8"/>
      <c r="AE20" s="8" t="s">
        <v>20</v>
      </c>
      <c r="AF20" s="9">
        <v>17524000</v>
      </c>
      <c r="AG20" s="8"/>
      <c r="AH20" s="8" t="s">
        <v>20</v>
      </c>
      <c r="AI20" s="9">
        <f t="shared" si="9"/>
        <v>21964000</v>
      </c>
      <c r="AJ20" s="8"/>
      <c r="AK20" s="8" t="s">
        <v>20</v>
      </c>
      <c r="AL20" s="9"/>
      <c r="AM20" s="8"/>
      <c r="AN20" s="8" t="s">
        <v>20</v>
      </c>
      <c r="AO20" s="9">
        <v>7410000</v>
      </c>
      <c r="AP20" s="8"/>
      <c r="AQ20" s="8" t="s">
        <v>20</v>
      </c>
      <c r="AR20" s="9">
        <f t="shared" si="10"/>
        <v>48870000</v>
      </c>
      <c r="AS20" s="8"/>
      <c r="AU20" s="23" t="s">
        <v>65</v>
      </c>
      <c r="AW20" s="23"/>
      <c r="AX20" s="8" t="s">
        <v>20</v>
      </c>
      <c r="AY20" s="9">
        <v>48870000</v>
      </c>
      <c r="AZ20" s="8"/>
      <c r="BA20" s="128" t="s">
        <v>65</v>
      </c>
      <c r="BB20" s="25"/>
    </row>
    <row r="21" spans="1:54" ht="12">
      <c r="A21" s="35" t="s">
        <v>11</v>
      </c>
      <c r="B21" s="9">
        <v>0</v>
      </c>
      <c r="C21" s="11" t="s">
        <v>65</v>
      </c>
      <c r="D21" s="35" t="s">
        <v>11</v>
      </c>
      <c r="E21" s="9">
        <v>1156000</v>
      </c>
      <c r="F21" s="78" t="s">
        <v>65</v>
      </c>
      <c r="G21" s="35" t="s">
        <v>11</v>
      </c>
      <c r="H21" s="9">
        <f t="shared" si="11"/>
        <v>1156000</v>
      </c>
      <c r="I21" s="11" t="s">
        <v>65</v>
      </c>
      <c r="J21" s="35" t="s">
        <v>11</v>
      </c>
      <c r="K21" s="9">
        <v>3123000</v>
      </c>
      <c r="L21" s="11" t="s">
        <v>65</v>
      </c>
      <c r="M21" s="35" t="s">
        <v>11</v>
      </c>
      <c r="N21" s="9">
        <v>207000</v>
      </c>
      <c r="O21" s="11" t="s">
        <v>65</v>
      </c>
      <c r="P21" s="35" t="s">
        <v>11</v>
      </c>
      <c r="Q21" s="9">
        <f t="shared" si="7"/>
        <v>3330000</v>
      </c>
      <c r="R21" s="11" t="s">
        <v>65</v>
      </c>
      <c r="S21" s="35" t="s">
        <v>11</v>
      </c>
      <c r="T21" s="9">
        <v>2349000</v>
      </c>
      <c r="U21" s="11" t="s">
        <v>65</v>
      </c>
      <c r="V21" s="35" t="s">
        <v>11</v>
      </c>
      <c r="W21" s="9">
        <f t="shared" si="8"/>
        <v>2349000</v>
      </c>
      <c r="X21" s="11" t="s">
        <v>65</v>
      </c>
      <c r="Y21" s="35" t="s">
        <v>11</v>
      </c>
      <c r="Z21" s="9">
        <v>821000</v>
      </c>
      <c r="AA21" s="11" t="s">
        <v>65</v>
      </c>
      <c r="AB21" s="35" t="s">
        <v>11</v>
      </c>
      <c r="AC21" s="9"/>
      <c r="AD21" s="11" t="s">
        <v>65</v>
      </c>
      <c r="AE21" s="35" t="s">
        <v>11</v>
      </c>
      <c r="AF21" s="9">
        <v>13767000</v>
      </c>
      <c r="AG21" s="11" t="s">
        <v>65</v>
      </c>
      <c r="AH21" s="35" t="s">
        <v>11</v>
      </c>
      <c r="AI21" s="9">
        <f t="shared" si="9"/>
        <v>14588000</v>
      </c>
      <c r="AJ21" s="11" t="s">
        <v>65</v>
      </c>
      <c r="AK21" s="35" t="s">
        <v>11</v>
      </c>
      <c r="AL21" s="9"/>
      <c r="AM21" s="11" t="s">
        <v>65</v>
      </c>
      <c r="AN21" s="35" t="s">
        <v>11</v>
      </c>
      <c r="AO21" s="9"/>
      <c r="AP21" s="11" t="s">
        <v>65</v>
      </c>
      <c r="AQ21" s="35" t="s">
        <v>11</v>
      </c>
      <c r="AR21" s="9">
        <f t="shared" si="10"/>
        <v>21423000</v>
      </c>
      <c r="AS21" s="11">
        <f>AR21</f>
        <v>21423000</v>
      </c>
      <c r="AT21" s="18">
        <f>AS51</f>
        <v>1181981000</v>
      </c>
      <c r="AU21" s="23">
        <f>AS21*100/AT21</f>
        <v>1.8124656826124954</v>
      </c>
      <c r="AW21" s="23"/>
      <c r="AX21" s="35" t="s">
        <v>11</v>
      </c>
      <c r="AY21" s="122">
        <v>21423000</v>
      </c>
      <c r="AZ21" s="11" t="s">
        <v>65</v>
      </c>
      <c r="BA21" s="128">
        <f>AU21</f>
        <v>1.8124656826124954</v>
      </c>
      <c r="BB21" s="25"/>
    </row>
    <row r="22" spans="1:54" ht="12">
      <c r="A22" s="35" t="s">
        <v>21</v>
      </c>
      <c r="B22" s="9"/>
      <c r="C22" s="11" t="s">
        <v>65</v>
      </c>
      <c r="D22" s="35" t="s">
        <v>21</v>
      </c>
      <c r="E22" s="9"/>
      <c r="F22" s="78" t="s">
        <v>65</v>
      </c>
      <c r="G22" s="35" t="s">
        <v>21</v>
      </c>
      <c r="H22" s="9">
        <f t="shared" si="11"/>
        <v>0</v>
      </c>
      <c r="I22" s="11" t="s">
        <v>65</v>
      </c>
      <c r="J22" s="35" t="s">
        <v>21</v>
      </c>
      <c r="K22" s="9"/>
      <c r="L22" s="11" t="s">
        <v>65</v>
      </c>
      <c r="M22" s="35" t="s">
        <v>21</v>
      </c>
      <c r="N22" s="9"/>
      <c r="O22" s="11" t="s">
        <v>65</v>
      </c>
      <c r="P22" s="35" t="s">
        <v>21</v>
      </c>
      <c r="Q22" s="9">
        <f t="shared" si="7"/>
        <v>0</v>
      </c>
      <c r="R22" s="11" t="s">
        <v>65</v>
      </c>
      <c r="S22" s="35" t="s">
        <v>21</v>
      </c>
      <c r="T22" s="9"/>
      <c r="U22" s="11" t="s">
        <v>65</v>
      </c>
      <c r="V22" s="35" t="s">
        <v>21</v>
      </c>
      <c r="W22" s="9">
        <f t="shared" si="8"/>
        <v>0</v>
      </c>
      <c r="X22" s="11" t="s">
        <v>65</v>
      </c>
      <c r="Y22" s="35" t="s">
        <v>21</v>
      </c>
      <c r="Z22" s="9"/>
      <c r="AA22" s="11" t="s">
        <v>65</v>
      </c>
      <c r="AB22" s="35" t="s">
        <v>21</v>
      </c>
      <c r="AC22" s="9"/>
      <c r="AD22" s="11" t="s">
        <v>65</v>
      </c>
      <c r="AE22" s="35" t="s">
        <v>21</v>
      </c>
      <c r="AF22" s="9"/>
      <c r="AG22" s="11" t="s">
        <v>65</v>
      </c>
      <c r="AH22" s="35" t="s">
        <v>21</v>
      </c>
      <c r="AI22" s="9">
        <f t="shared" si="9"/>
        <v>0</v>
      </c>
      <c r="AJ22" s="11" t="s">
        <v>65</v>
      </c>
      <c r="AK22" s="35" t="s">
        <v>21</v>
      </c>
      <c r="AL22" s="9"/>
      <c r="AM22" s="11" t="s">
        <v>65</v>
      </c>
      <c r="AN22" s="35" t="s">
        <v>21</v>
      </c>
      <c r="AO22" s="9"/>
      <c r="AP22" s="11" t="s">
        <v>65</v>
      </c>
      <c r="AQ22" s="35" t="s">
        <v>21</v>
      </c>
      <c r="AR22" s="9" t="s">
        <v>65</v>
      </c>
      <c r="AS22" s="11">
        <f>SUM(AR23:AR25)</f>
        <v>266242000</v>
      </c>
      <c r="AT22" s="18">
        <f>AS51</f>
        <v>1181981000</v>
      </c>
      <c r="AU22" s="23">
        <f>AS22*100/AT22</f>
        <v>22.525065969757552</v>
      </c>
      <c r="AW22" s="23"/>
      <c r="AX22" s="35" t="s">
        <v>21</v>
      </c>
      <c r="AY22" s="122">
        <f>SUM(AY23:AY26)</f>
        <v>291654000</v>
      </c>
      <c r="AZ22" s="11" t="s">
        <v>65</v>
      </c>
      <c r="BA22" s="128">
        <f>AU22</f>
        <v>22.525065969757552</v>
      </c>
      <c r="BB22" s="25"/>
    </row>
    <row r="23" spans="1:54" ht="12">
      <c r="A23" s="8" t="s">
        <v>23</v>
      </c>
      <c r="B23" s="9">
        <v>8802000</v>
      </c>
      <c r="C23" s="8" t="s">
        <v>65</v>
      </c>
      <c r="D23" s="8" t="s">
        <v>23</v>
      </c>
      <c r="E23" s="9">
        <v>3100000</v>
      </c>
      <c r="F23" s="78" t="s">
        <v>65</v>
      </c>
      <c r="G23" s="8" t="s">
        <v>23</v>
      </c>
      <c r="H23" s="9">
        <f t="shared" si="11"/>
        <v>11902000</v>
      </c>
      <c r="I23" s="8" t="s">
        <v>65</v>
      </c>
      <c r="J23" s="8" t="s">
        <v>23</v>
      </c>
      <c r="K23" s="9">
        <v>29948000</v>
      </c>
      <c r="L23" s="8" t="s">
        <v>65</v>
      </c>
      <c r="M23" s="8" t="s">
        <v>23</v>
      </c>
      <c r="N23" s="9">
        <v>1342000</v>
      </c>
      <c r="O23" s="8" t="s">
        <v>65</v>
      </c>
      <c r="P23" s="8" t="s">
        <v>23</v>
      </c>
      <c r="Q23" s="9">
        <f t="shared" si="7"/>
        <v>31290000</v>
      </c>
      <c r="R23" s="8" t="s">
        <v>65</v>
      </c>
      <c r="S23" s="8" t="s">
        <v>23</v>
      </c>
      <c r="T23" s="9">
        <v>17453000</v>
      </c>
      <c r="U23" s="8" t="s">
        <v>65</v>
      </c>
      <c r="V23" s="8" t="s">
        <v>23</v>
      </c>
      <c r="W23" s="9">
        <f t="shared" si="8"/>
        <v>17453000</v>
      </c>
      <c r="X23" s="8" t="s">
        <v>65</v>
      </c>
      <c r="Y23" s="8" t="s">
        <v>23</v>
      </c>
      <c r="Z23" s="9">
        <v>339000</v>
      </c>
      <c r="AA23" s="8" t="s">
        <v>65</v>
      </c>
      <c r="AB23" s="8" t="s">
        <v>23</v>
      </c>
      <c r="AC23" s="9">
        <v>9475000</v>
      </c>
      <c r="AD23" s="8" t="s">
        <v>65</v>
      </c>
      <c r="AE23" s="8" t="s">
        <v>23</v>
      </c>
      <c r="AF23" s="9">
        <v>48446000</v>
      </c>
      <c r="AG23" s="8" t="s">
        <v>65</v>
      </c>
      <c r="AH23" s="8" t="s">
        <v>23</v>
      </c>
      <c r="AI23" s="9">
        <f t="shared" si="9"/>
        <v>58260000</v>
      </c>
      <c r="AJ23" s="8" t="s">
        <v>65</v>
      </c>
      <c r="AK23" s="8" t="s">
        <v>23</v>
      </c>
      <c r="AL23" s="9">
        <v>27192000</v>
      </c>
      <c r="AM23" s="8" t="s">
        <v>65</v>
      </c>
      <c r="AN23" s="8" t="s">
        <v>23</v>
      </c>
      <c r="AO23" s="9">
        <v>3373000</v>
      </c>
      <c r="AP23" s="8" t="s">
        <v>65</v>
      </c>
      <c r="AQ23" s="8" t="s">
        <v>23</v>
      </c>
      <c r="AR23" s="9">
        <f t="shared" si="10"/>
        <v>149470000</v>
      </c>
      <c r="AS23" s="8"/>
      <c r="AU23" s="23" t="s">
        <v>65</v>
      </c>
      <c r="AW23" s="23"/>
      <c r="AX23" s="8" t="s">
        <v>23</v>
      </c>
      <c r="AY23" s="9">
        <v>149470000</v>
      </c>
      <c r="AZ23" s="8" t="s">
        <v>65</v>
      </c>
      <c r="BA23" s="128" t="s">
        <v>65</v>
      </c>
      <c r="BB23" s="25"/>
    </row>
    <row r="24" spans="1:54" ht="12">
      <c r="A24" s="8" t="s">
        <v>22</v>
      </c>
      <c r="B24" s="9">
        <v>11139000</v>
      </c>
      <c r="C24" s="8"/>
      <c r="D24" s="8" t="s">
        <v>22</v>
      </c>
      <c r="E24" s="9">
        <v>127000</v>
      </c>
      <c r="F24" s="78"/>
      <c r="G24" s="8" t="s">
        <v>22</v>
      </c>
      <c r="H24" s="9">
        <f t="shared" si="11"/>
        <v>11266000</v>
      </c>
      <c r="I24" s="8"/>
      <c r="J24" s="8" t="s">
        <v>22</v>
      </c>
      <c r="K24" s="9">
        <v>6938000</v>
      </c>
      <c r="L24" s="8"/>
      <c r="M24" s="8" t="s">
        <v>22</v>
      </c>
      <c r="N24" s="9">
        <v>412000</v>
      </c>
      <c r="O24" s="8"/>
      <c r="P24" s="8" t="s">
        <v>22</v>
      </c>
      <c r="Q24" s="9">
        <f t="shared" si="7"/>
        <v>7350000</v>
      </c>
      <c r="R24" s="8"/>
      <c r="S24" s="8" t="s">
        <v>22</v>
      </c>
      <c r="T24" s="9">
        <v>15509000</v>
      </c>
      <c r="U24" s="8"/>
      <c r="V24" s="8" t="s">
        <v>22</v>
      </c>
      <c r="W24" s="9">
        <f t="shared" si="8"/>
        <v>15509000</v>
      </c>
      <c r="X24" s="8"/>
      <c r="Y24" s="8" t="s">
        <v>22</v>
      </c>
      <c r="Z24" s="9">
        <v>464000</v>
      </c>
      <c r="AA24" s="8"/>
      <c r="AB24" s="8" t="s">
        <v>22</v>
      </c>
      <c r="AC24" s="9">
        <v>3395000</v>
      </c>
      <c r="AD24" s="8"/>
      <c r="AE24" s="8" t="s">
        <v>22</v>
      </c>
      <c r="AF24" s="9">
        <v>20869000</v>
      </c>
      <c r="AG24" s="8"/>
      <c r="AH24" s="8" t="s">
        <v>22</v>
      </c>
      <c r="AI24" s="9">
        <f t="shared" si="9"/>
        <v>24728000</v>
      </c>
      <c r="AJ24" s="8"/>
      <c r="AK24" s="8" t="s">
        <v>22</v>
      </c>
      <c r="AL24" s="9">
        <v>1402000</v>
      </c>
      <c r="AM24" s="8"/>
      <c r="AN24" s="8" t="s">
        <v>22</v>
      </c>
      <c r="AO24" s="9">
        <v>4094000</v>
      </c>
      <c r="AP24" s="8"/>
      <c r="AQ24" s="8" t="s">
        <v>22</v>
      </c>
      <c r="AR24" s="9">
        <f t="shared" si="10"/>
        <v>64349000</v>
      </c>
      <c r="AS24" s="8"/>
      <c r="AU24" s="23" t="s">
        <v>65</v>
      </c>
      <c r="AW24" s="23"/>
      <c r="AX24" s="8" t="s">
        <v>22</v>
      </c>
      <c r="AY24" s="9">
        <v>64349000</v>
      </c>
      <c r="AZ24" s="8"/>
      <c r="BA24" s="128" t="s">
        <v>65</v>
      </c>
      <c r="BB24" s="25"/>
    </row>
    <row r="25" spans="1:54" ht="12.75" customHeight="1">
      <c r="A25" s="37" t="s">
        <v>24</v>
      </c>
      <c r="B25" s="9">
        <v>0</v>
      </c>
      <c r="C25" s="8"/>
      <c r="D25" s="37" t="s">
        <v>24</v>
      </c>
      <c r="E25" s="9">
        <v>0</v>
      </c>
      <c r="F25" s="78"/>
      <c r="G25" s="37" t="s">
        <v>24</v>
      </c>
      <c r="H25" s="9">
        <f t="shared" si="11"/>
        <v>0</v>
      </c>
      <c r="I25" s="8"/>
      <c r="J25" s="37" t="s">
        <v>24</v>
      </c>
      <c r="K25" s="9">
        <v>8285000</v>
      </c>
      <c r="L25" s="8"/>
      <c r="M25" s="37" t="s">
        <v>24</v>
      </c>
      <c r="N25" s="9">
        <v>1127000</v>
      </c>
      <c r="O25" s="8"/>
      <c r="P25" s="37" t="s">
        <v>24</v>
      </c>
      <c r="Q25" s="9">
        <f t="shared" si="7"/>
        <v>9412000</v>
      </c>
      <c r="R25" s="8"/>
      <c r="S25" s="37" t="s">
        <v>24</v>
      </c>
      <c r="T25" s="9">
        <v>6001000</v>
      </c>
      <c r="U25" s="8"/>
      <c r="V25" s="37" t="s">
        <v>24</v>
      </c>
      <c r="W25" s="9">
        <f t="shared" si="8"/>
        <v>6001000</v>
      </c>
      <c r="X25" s="8"/>
      <c r="Y25" s="37" t="s">
        <v>24</v>
      </c>
      <c r="Z25" s="9">
        <v>511000</v>
      </c>
      <c r="AA25" s="8"/>
      <c r="AB25" s="37" t="s">
        <v>24</v>
      </c>
      <c r="AC25" s="9">
        <v>5592000</v>
      </c>
      <c r="AD25" s="8"/>
      <c r="AE25" s="37" t="s">
        <v>24</v>
      </c>
      <c r="AF25" s="9">
        <v>26198000</v>
      </c>
      <c r="AG25" s="8"/>
      <c r="AH25" s="37" t="s">
        <v>24</v>
      </c>
      <c r="AI25" s="9">
        <f t="shared" si="9"/>
        <v>32301000</v>
      </c>
      <c r="AJ25" s="8"/>
      <c r="AK25" s="37" t="s">
        <v>24</v>
      </c>
      <c r="AL25" s="9">
        <v>4356000</v>
      </c>
      <c r="AM25" s="8"/>
      <c r="AN25" s="37" t="s">
        <v>24</v>
      </c>
      <c r="AO25" s="9">
        <v>353000</v>
      </c>
      <c r="AP25" s="8"/>
      <c r="AQ25" s="37" t="s">
        <v>24</v>
      </c>
      <c r="AR25" s="9">
        <f t="shared" si="10"/>
        <v>52423000</v>
      </c>
      <c r="AS25" s="8"/>
      <c r="AU25" s="23" t="s">
        <v>65</v>
      </c>
      <c r="AW25" s="23"/>
      <c r="AX25" s="37" t="s">
        <v>24</v>
      </c>
      <c r="AY25" s="9">
        <v>52423000</v>
      </c>
      <c r="AZ25" s="8"/>
      <c r="BA25" s="128" t="s">
        <v>65</v>
      </c>
      <c r="BB25" s="25"/>
    </row>
    <row r="26" spans="1:54" ht="12">
      <c r="A26" s="35" t="s">
        <v>13</v>
      </c>
      <c r="B26" s="9">
        <v>9542000</v>
      </c>
      <c r="C26" s="11" t="s">
        <v>65</v>
      </c>
      <c r="D26" s="35" t="s">
        <v>13</v>
      </c>
      <c r="E26" s="9">
        <v>1570000</v>
      </c>
      <c r="F26" s="78" t="s">
        <v>65</v>
      </c>
      <c r="G26" s="35" t="s">
        <v>13</v>
      </c>
      <c r="H26" s="9">
        <f t="shared" si="11"/>
        <v>11112000</v>
      </c>
      <c r="I26" s="11" t="s">
        <v>65</v>
      </c>
      <c r="J26" s="35" t="s">
        <v>13</v>
      </c>
      <c r="K26" s="9">
        <v>4501000</v>
      </c>
      <c r="L26" s="11" t="s">
        <v>65</v>
      </c>
      <c r="M26" s="35" t="s">
        <v>13</v>
      </c>
      <c r="N26" s="9">
        <v>298000</v>
      </c>
      <c r="O26" s="11" t="s">
        <v>65</v>
      </c>
      <c r="P26" s="35" t="s">
        <v>13</v>
      </c>
      <c r="Q26" s="9">
        <f t="shared" si="7"/>
        <v>4799000</v>
      </c>
      <c r="R26" s="11" t="s">
        <v>65</v>
      </c>
      <c r="S26" s="35" t="s">
        <v>13</v>
      </c>
      <c r="T26" s="9">
        <v>3160000</v>
      </c>
      <c r="U26" s="11" t="s">
        <v>65</v>
      </c>
      <c r="V26" s="35" t="s">
        <v>13</v>
      </c>
      <c r="W26" s="9">
        <f t="shared" si="8"/>
        <v>3160000</v>
      </c>
      <c r="X26" s="11" t="s">
        <v>65</v>
      </c>
      <c r="Y26" s="35" t="s">
        <v>13</v>
      </c>
      <c r="Z26" s="9">
        <v>380000</v>
      </c>
      <c r="AA26" s="11" t="s">
        <v>65</v>
      </c>
      <c r="AB26" s="35" t="s">
        <v>13</v>
      </c>
      <c r="AC26" s="9">
        <v>5675000</v>
      </c>
      <c r="AD26" s="11" t="s">
        <v>65</v>
      </c>
      <c r="AE26" s="35" t="s">
        <v>13</v>
      </c>
      <c r="AF26" s="9">
        <v>286000</v>
      </c>
      <c r="AG26" s="11" t="s">
        <v>65</v>
      </c>
      <c r="AH26" s="35" t="s">
        <v>13</v>
      </c>
      <c r="AI26" s="9">
        <f t="shared" si="9"/>
        <v>6341000</v>
      </c>
      <c r="AJ26" s="11" t="s">
        <v>65</v>
      </c>
      <c r="AK26" s="35" t="s">
        <v>13</v>
      </c>
      <c r="AL26" s="9"/>
      <c r="AM26" s="11" t="s">
        <v>65</v>
      </c>
      <c r="AN26" s="35" t="s">
        <v>13</v>
      </c>
      <c r="AO26" s="9"/>
      <c r="AP26" s="11" t="s">
        <v>65</v>
      </c>
      <c r="AQ26" s="35" t="s">
        <v>13</v>
      </c>
      <c r="AR26" s="9">
        <f t="shared" si="10"/>
        <v>25412000</v>
      </c>
      <c r="AS26" s="11">
        <f>AR26</f>
        <v>25412000</v>
      </c>
      <c r="AT26" s="18">
        <f>AS51</f>
        <v>1181981000</v>
      </c>
      <c r="AU26" s="23">
        <f>AS26*100/AT26</f>
        <v>2.1499499568944</v>
      </c>
      <c r="AW26" s="23"/>
      <c r="AX26" s="35" t="s">
        <v>13</v>
      </c>
      <c r="AY26" s="122">
        <v>25412000</v>
      </c>
      <c r="AZ26" s="11" t="s">
        <v>65</v>
      </c>
      <c r="BA26" s="128">
        <f>AU26</f>
        <v>2.1499499568944</v>
      </c>
      <c r="BB26" s="25"/>
    </row>
    <row r="27" spans="1:54" ht="12">
      <c r="A27" s="35" t="s">
        <v>14</v>
      </c>
      <c r="B27" s="9"/>
      <c r="C27" s="11" t="s">
        <v>65</v>
      </c>
      <c r="D27" s="35" t="s">
        <v>14</v>
      </c>
      <c r="E27" s="9"/>
      <c r="F27" s="78" t="s">
        <v>65</v>
      </c>
      <c r="G27" s="35" t="s">
        <v>14</v>
      </c>
      <c r="H27" s="9">
        <f t="shared" si="11"/>
        <v>0</v>
      </c>
      <c r="I27" s="11" t="s">
        <v>65</v>
      </c>
      <c r="J27" s="35" t="s">
        <v>14</v>
      </c>
      <c r="K27" s="9"/>
      <c r="L27" s="11" t="s">
        <v>65</v>
      </c>
      <c r="M27" s="35" t="s">
        <v>14</v>
      </c>
      <c r="N27" s="9"/>
      <c r="O27" s="11" t="s">
        <v>65</v>
      </c>
      <c r="P27" s="35" t="s">
        <v>14</v>
      </c>
      <c r="Q27" s="9">
        <f t="shared" si="7"/>
        <v>0</v>
      </c>
      <c r="R27" s="11" t="s">
        <v>65</v>
      </c>
      <c r="S27" s="35" t="s">
        <v>14</v>
      </c>
      <c r="T27" s="9"/>
      <c r="U27" s="11" t="s">
        <v>65</v>
      </c>
      <c r="V27" s="35" t="s">
        <v>14</v>
      </c>
      <c r="W27" s="9">
        <f t="shared" si="8"/>
        <v>0</v>
      </c>
      <c r="X27" s="11" t="s">
        <v>65</v>
      </c>
      <c r="Y27" s="35" t="s">
        <v>14</v>
      </c>
      <c r="Z27" s="9"/>
      <c r="AA27" s="11" t="s">
        <v>65</v>
      </c>
      <c r="AB27" s="35" t="s">
        <v>14</v>
      </c>
      <c r="AC27" s="9"/>
      <c r="AD27" s="11" t="s">
        <v>65</v>
      </c>
      <c r="AE27" s="35" t="s">
        <v>14</v>
      </c>
      <c r="AF27" s="9"/>
      <c r="AG27" s="11" t="s">
        <v>65</v>
      </c>
      <c r="AH27" s="35" t="s">
        <v>14</v>
      </c>
      <c r="AI27" s="9">
        <f t="shared" si="9"/>
        <v>0</v>
      </c>
      <c r="AJ27" s="11" t="s">
        <v>65</v>
      </c>
      <c r="AK27" s="35" t="s">
        <v>14</v>
      </c>
      <c r="AL27" s="9"/>
      <c r="AM27" s="11" t="s">
        <v>65</v>
      </c>
      <c r="AN27" s="35" t="s">
        <v>14</v>
      </c>
      <c r="AO27" s="9"/>
      <c r="AP27" s="11" t="s">
        <v>65</v>
      </c>
      <c r="AQ27" s="35" t="s">
        <v>14</v>
      </c>
      <c r="AR27" s="9" t="s">
        <v>65</v>
      </c>
      <c r="AS27" s="11">
        <f>SUM(AR28:AR35)</f>
        <v>106926000</v>
      </c>
      <c r="AT27" s="18">
        <f>AS51</f>
        <v>1181981000</v>
      </c>
      <c r="AU27" s="23">
        <f>AS27*100/AT27</f>
        <v>9.046338308314601</v>
      </c>
      <c r="AW27" s="23"/>
      <c r="AX27" s="35" t="s">
        <v>14</v>
      </c>
      <c r="AY27" s="122">
        <f>SUM(AY28:AY35)</f>
        <v>106926000</v>
      </c>
      <c r="AZ27" s="11" t="s">
        <v>65</v>
      </c>
      <c r="BA27" s="128">
        <f>AU27</f>
        <v>9.046338308314601</v>
      </c>
      <c r="BB27" s="25"/>
    </row>
    <row r="28" spans="1:54" ht="12">
      <c r="A28" s="8" t="s">
        <v>25</v>
      </c>
      <c r="B28" s="9">
        <v>890000</v>
      </c>
      <c r="C28" s="8"/>
      <c r="D28" s="8" t="s">
        <v>25</v>
      </c>
      <c r="E28" s="9">
        <v>875000</v>
      </c>
      <c r="F28" s="78"/>
      <c r="G28" s="8" t="s">
        <v>25</v>
      </c>
      <c r="H28" s="9">
        <f t="shared" si="11"/>
        <v>1765000</v>
      </c>
      <c r="I28" s="8"/>
      <c r="J28" s="8" t="s">
        <v>25</v>
      </c>
      <c r="K28" s="9">
        <v>639000</v>
      </c>
      <c r="L28" s="8"/>
      <c r="M28" s="8" t="s">
        <v>25</v>
      </c>
      <c r="N28" s="9">
        <v>941000</v>
      </c>
      <c r="O28" s="8"/>
      <c r="P28" s="8" t="s">
        <v>25</v>
      </c>
      <c r="Q28" s="9">
        <f t="shared" si="7"/>
        <v>1580000</v>
      </c>
      <c r="R28" s="8"/>
      <c r="S28" s="8" t="s">
        <v>25</v>
      </c>
      <c r="T28" s="9">
        <v>793000</v>
      </c>
      <c r="U28" s="8"/>
      <c r="V28" s="8" t="s">
        <v>25</v>
      </c>
      <c r="W28" s="9">
        <f t="shared" si="8"/>
        <v>793000</v>
      </c>
      <c r="X28" s="8"/>
      <c r="Y28" s="8" t="s">
        <v>25</v>
      </c>
      <c r="Z28" s="9">
        <v>1334000</v>
      </c>
      <c r="AA28" s="8"/>
      <c r="AB28" s="8" t="s">
        <v>25</v>
      </c>
      <c r="AC28" s="9">
        <v>1417000</v>
      </c>
      <c r="AD28" s="8"/>
      <c r="AE28" s="8" t="s">
        <v>25</v>
      </c>
      <c r="AF28" s="9">
        <v>1229000</v>
      </c>
      <c r="AG28" s="8"/>
      <c r="AH28" s="8" t="s">
        <v>25</v>
      </c>
      <c r="AI28" s="9">
        <f t="shared" si="9"/>
        <v>3980000</v>
      </c>
      <c r="AJ28" s="8"/>
      <c r="AK28" s="8" t="s">
        <v>25</v>
      </c>
      <c r="AL28" s="9"/>
      <c r="AM28" s="8"/>
      <c r="AN28" s="8" t="s">
        <v>25</v>
      </c>
      <c r="AO28" s="9"/>
      <c r="AP28" s="8"/>
      <c r="AQ28" s="8" t="s">
        <v>25</v>
      </c>
      <c r="AR28" s="9">
        <f t="shared" si="10"/>
        <v>8118000</v>
      </c>
      <c r="AS28" s="8"/>
      <c r="AU28" s="23" t="s">
        <v>65</v>
      </c>
      <c r="AW28" s="23"/>
      <c r="AX28" s="8" t="s">
        <v>25</v>
      </c>
      <c r="AY28" s="9">
        <v>8118000</v>
      </c>
      <c r="AZ28" s="8"/>
      <c r="BA28" s="128" t="s">
        <v>65</v>
      </c>
      <c r="BB28" s="25"/>
    </row>
    <row r="29" spans="1:54" ht="12">
      <c r="A29" s="8" t="s">
        <v>26</v>
      </c>
      <c r="B29" s="9">
        <v>4606000</v>
      </c>
      <c r="C29" s="8"/>
      <c r="D29" s="8" t="s">
        <v>26</v>
      </c>
      <c r="E29" s="9">
        <v>1744000</v>
      </c>
      <c r="F29" s="78"/>
      <c r="G29" s="8" t="s">
        <v>26</v>
      </c>
      <c r="H29" s="9">
        <f t="shared" si="11"/>
        <v>6350000</v>
      </c>
      <c r="I29" s="8"/>
      <c r="J29" s="8" t="s">
        <v>26</v>
      </c>
      <c r="K29" s="9">
        <v>5955000</v>
      </c>
      <c r="L29" s="8"/>
      <c r="M29" s="8" t="s">
        <v>26</v>
      </c>
      <c r="N29" s="9">
        <v>440000</v>
      </c>
      <c r="O29" s="8"/>
      <c r="P29" s="8" t="s">
        <v>26</v>
      </c>
      <c r="Q29" s="9">
        <f t="shared" si="7"/>
        <v>6395000</v>
      </c>
      <c r="R29" s="8"/>
      <c r="S29" s="8" t="s">
        <v>26</v>
      </c>
      <c r="T29" s="9">
        <v>1515000</v>
      </c>
      <c r="U29" s="8"/>
      <c r="V29" s="8" t="s">
        <v>26</v>
      </c>
      <c r="W29" s="9">
        <f t="shared" si="8"/>
        <v>1515000</v>
      </c>
      <c r="X29" s="8"/>
      <c r="Y29" s="8" t="s">
        <v>26</v>
      </c>
      <c r="Z29" s="9">
        <v>892000</v>
      </c>
      <c r="AA29" s="8"/>
      <c r="AB29" s="8" t="s">
        <v>26</v>
      </c>
      <c r="AC29" s="9"/>
      <c r="AD29" s="8"/>
      <c r="AE29" s="8" t="s">
        <v>26</v>
      </c>
      <c r="AF29" s="9">
        <v>5844000</v>
      </c>
      <c r="AG29" s="8"/>
      <c r="AH29" s="8" t="s">
        <v>26</v>
      </c>
      <c r="AI29" s="9">
        <f t="shared" si="9"/>
        <v>6736000</v>
      </c>
      <c r="AJ29" s="8"/>
      <c r="AK29" s="8" t="s">
        <v>26</v>
      </c>
      <c r="AL29" s="9"/>
      <c r="AM29" s="8"/>
      <c r="AN29" s="8" t="s">
        <v>26</v>
      </c>
      <c r="AO29" s="9"/>
      <c r="AP29" s="8"/>
      <c r="AQ29" s="8" t="s">
        <v>26</v>
      </c>
      <c r="AR29" s="9">
        <f t="shared" si="10"/>
        <v>20996000</v>
      </c>
      <c r="AS29" s="8"/>
      <c r="AU29" s="23" t="s">
        <v>65</v>
      </c>
      <c r="AW29" s="23"/>
      <c r="AX29" s="8" t="s">
        <v>26</v>
      </c>
      <c r="AY29" s="9">
        <v>20996000</v>
      </c>
      <c r="AZ29" s="8"/>
      <c r="BA29" s="128" t="s">
        <v>65</v>
      </c>
      <c r="BB29" s="25"/>
    </row>
    <row r="30" spans="1:54" ht="12">
      <c r="A30" s="8" t="s">
        <v>27</v>
      </c>
      <c r="B30" s="9">
        <v>16551000</v>
      </c>
      <c r="C30" s="8"/>
      <c r="D30" s="8" t="s">
        <v>27</v>
      </c>
      <c r="E30" s="9">
        <v>1995000</v>
      </c>
      <c r="F30" s="78"/>
      <c r="G30" s="8" t="s">
        <v>27</v>
      </c>
      <c r="H30" s="9">
        <f t="shared" si="11"/>
        <v>18546000</v>
      </c>
      <c r="I30" s="8"/>
      <c r="J30" s="8" t="s">
        <v>27</v>
      </c>
      <c r="K30" s="9">
        <v>7169000</v>
      </c>
      <c r="L30" s="8"/>
      <c r="M30" s="8" t="s">
        <v>27</v>
      </c>
      <c r="N30" s="9">
        <v>1132000</v>
      </c>
      <c r="O30" s="8"/>
      <c r="P30" s="8" t="s">
        <v>27</v>
      </c>
      <c r="Q30" s="9">
        <f t="shared" si="7"/>
        <v>8301000</v>
      </c>
      <c r="R30" s="8"/>
      <c r="S30" s="8" t="s">
        <v>27</v>
      </c>
      <c r="T30" s="9">
        <v>1642000</v>
      </c>
      <c r="U30" s="8"/>
      <c r="V30" s="8" t="s">
        <v>27</v>
      </c>
      <c r="W30" s="9">
        <f t="shared" si="8"/>
        <v>1642000</v>
      </c>
      <c r="X30" s="8"/>
      <c r="Y30" s="8" t="s">
        <v>27</v>
      </c>
      <c r="Z30" s="9">
        <v>1885000</v>
      </c>
      <c r="AA30" s="8"/>
      <c r="AB30" s="8" t="s">
        <v>27</v>
      </c>
      <c r="AC30" s="9"/>
      <c r="AD30" s="8"/>
      <c r="AE30" s="8" t="s">
        <v>27</v>
      </c>
      <c r="AF30" s="9">
        <v>6388000</v>
      </c>
      <c r="AG30" s="8"/>
      <c r="AH30" s="8" t="s">
        <v>27</v>
      </c>
      <c r="AI30" s="9">
        <f t="shared" si="9"/>
        <v>8273000</v>
      </c>
      <c r="AJ30" s="8"/>
      <c r="AK30" s="8" t="s">
        <v>27</v>
      </c>
      <c r="AL30" s="9"/>
      <c r="AM30" s="8"/>
      <c r="AN30" s="8" t="s">
        <v>27</v>
      </c>
      <c r="AO30" s="9"/>
      <c r="AP30" s="8"/>
      <c r="AQ30" s="8" t="s">
        <v>27</v>
      </c>
      <c r="AR30" s="9">
        <f t="shared" si="10"/>
        <v>36762000</v>
      </c>
      <c r="AS30" s="8"/>
      <c r="AU30" s="23" t="s">
        <v>65</v>
      </c>
      <c r="AW30" s="23"/>
      <c r="AX30" s="8" t="s">
        <v>27</v>
      </c>
      <c r="AY30" s="9">
        <v>36762000</v>
      </c>
      <c r="AZ30" s="8"/>
      <c r="BA30" s="128" t="s">
        <v>65</v>
      </c>
      <c r="BB30" s="25"/>
    </row>
    <row r="31" spans="1:54" ht="12">
      <c r="A31" s="8" t="s">
        <v>28</v>
      </c>
      <c r="B31" s="9">
        <v>3546000</v>
      </c>
      <c r="C31" s="8"/>
      <c r="D31" s="8" t="s">
        <v>28</v>
      </c>
      <c r="E31" s="9">
        <v>2857000</v>
      </c>
      <c r="F31" s="78"/>
      <c r="G31" s="8" t="s">
        <v>28</v>
      </c>
      <c r="H31" s="9">
        <f t="shared" si="11"/>
        <v>6403000</v>
      </c>
      <c r="I31" s="8"/>
      <c r="J31" s="8" t="s">
        <v>28</v>
      </c>
      <c r="K31" s="9">
        <v>1854000</v>
      </c>
      <c r="L31" s="8"/>
      <c r="M31" s="8" t="s">
        <v>28</v>
      </c>
      <c r="N31" s="9">
        <v>1612000</v>
      </c>
      <c r="O31" s="8"/>
      <c r="P31" s="8" t="s">
        <v>28</v>
      </c>
      <c r="Q31" s="9">
        <f t="shared" si="7"/>
        <v>3466000</v>
      </c>
      <c r="R31" s="8"/>
      <c r="S31" s="8" t="s">
        <v>28</v>
      </c>
      <c r="T31" s="9">
        <v>4075000</v>
      </c>
      <c r="U31" s="8"/>
      <c r="V31" s="8" t="s">
        <v>28</v>
      </c>
      <c r="W31" s="9">
        <f t="shared" si="8"/>
        <v>4075000</v>
      </c>
      <c r="X31" s="8"/>
      <c r="Y31" s="8" t="s">
        <v>28</v>
      </c>
      <c r="Z31" s="9">
        <v>1626000</v>
      </c>
      <c r="AA31" s="8"/>
      <c r="AB31" s="8" t="s">
        <v>28</v>
      </c>
      <c r="AC31" s="9"/>
      <c r="AD31" s="8"/>
      <c r="AE31" s="8" t="s">
        <v>28</v>
      </c>
      <c r="AF31" s="9">
        <v>1638000</v>
      </c>
      <c r="AG31" s="8"/>
      <c r="AH31" s="8" t="s">
        <v>28</v>
      </c>
      <c r="AI31" s="9">
        <f t="shared" si="9"/>
        <v>3264000</v>
      </c>
      <c r="AJ31" s="8"/>
      <c r="AK31" s="8" t="s">
        <v>28</v>
      </c>
      <c r="AL31" s="9"/>
      <c r="AM31" s="8"/>
      <c r="AN31" s="8" t="s">
        <v>28</v>
      </c>
      <c r="AO31" s="9"/>
      <c r="AP31" s="8"/>
      <c r="AQ31" s="8" t="s">
        <v>28</v>
      </c>
      <c r="AR31" s="9">
        <f t="shared" si="10"/>
        <v>17208000</v>
      </c>
      <c r="AS31" s="8"/>
      <c r="AU31" s="23" t="s">
        <v>65</v>
      </c>
      <c r="AW31" s="23"/>
      <c r="AX31" s="8" t="s">
        <v>28</v>
      </c>
      <c r="AY31" s="9">
        <v>17208000</v>
      </c>
      <c r="AZ31" s="8"/>
      <c r="BA31" s="128" t="s">
        <v>65</v>
      </c>
      <c r="BB31" s="25"/>
    </row>
    <row r="32" spans="1:54" ht="12">
      <c r="A32" s="8" t="s">
        <v>29</v>
      </c>
      <c r="B32" s="9"/>
      <c r="C32" s="8"/>
      <c r="D32" s="8" t="s">
        <v>29</v>
      </c>
      <c r="E32" s="9">
        <v>1577000</v>
      </c>
      <c r="F32" s="78"/>
      <c r="G32" s="8" t="s">
        <v>29</v>
      </c>
      <c r="H32" s="9">
        <f t="shared" si="11"/>
        <v>1577000</v>
      </c>
      <c r="I32" s="8"/>
      <c r="J32" s="8" t="s">
        <v>29</v>
      </c>
      <c r="K32" s="9">
        <v>1888000</v>
      </c>
      <c r="L32" s="8"/>
      <c r="M32" s="8" t="s">
        <v>29</v>
      </c>
      <c r="N32" s="9">
        <v>395000</v>
      </c>
      <c r="O32" s="8"/>
      <c r="P32" s="8" t="s">
        <v>29</v>
      </c>
      <c r="Q32" s="9">
        <f t="shared" si="7"/>
        <v>2283000</v>
      </c>
      <c r="R32" s="8"/>
      <c r="S32" s="8" t="s">
        <v>29</v>
      </c>
      <c r="T32" s="9">
        <v>2382000</v>
      </c>
      <c r="U32" s="8"/>
      <c r="V32" s="8" t="s">
        <v>29</v>
      </c>
      <c r="W32" s="9">
        <f t="shared" si="8"/>
        <v>2382000</v>
      </c>
      <c r="X32" s="8"/>
      <c r="Y32" s="8" t="s">
        <v>29</v>
      </c>
      <c r="Z32" s="9">
        <v>2041000</v>
      </c>
      <c r="AA32" s="8"/>
      <c r="AB32" s="8" t="s">
        <v>29</v>
      </c>
      <c r="AC32" s="9"/>
      <c r="AD32" s="8"/>
      <c r="AE32" s="8" t="s">
        <v>29</v>
      </c>
      <c r="AF32" s="9">
        <v>5890000</v>
      </c>
      <c r="AG32" s="8"/>
      <c r="AH32" s="8" t="s">
        <v>29</v>
      </c>
      <c r="AI32" s="9">
        <f t="shared" si="9"/>
        <v>7931000</v>
      </c>
      <c r="AJ32" s="8"/>
      <c r="AK32" s="8" t="s">
        <v>29</v>
      </c>
      <c r="AL32" s="9"/>
      <c r="AM32" s="8"/>
      <c r="AN32" s="8" t="s">
        <v>29</v>
      </c>
      <c r="AO32" s="9"/>
      <c r="AP32" s="8"/>
      <c r="AQ32" s="8" t="s">
        <v>29</v>
      </c>
      <c r="AR32" s="9">
        <f t="shared" si="10"/>
        <v>14173000</v>
      </c>
      <c r="AS32" s="8"/>
      <c r="AU32" s="23" t="s">
        <v>65</v>
      </c>
      <c r="AW32" s="23"/>
      <c r="AX32" s="8" t="s">
        <v>29</v>
      </c>
      <c r="AY32" s="9">
        <v>14173000</v>
      </c>
      <c r="AZ32" s="8"/>
      <c r="BA32" s="128" t="s">
        <v>65</v>
      </c>
      <c r="BB32" s="25"/>
    </row>
    <row r="33" spans="1:54" ht="12">
      <c r="A33" s="8" t="s">
        <v>30</v>
      </c>
      <c r="B33" s="9"/>
      <c r="C33" s="8"/>
      <c r="D33" s="8" t="s">
        <v>30</v>
      </c>
      <c r="E33" s="9">
        <v>88000</v>
      </c>
      <c r="F33" s="78"/>
      <c r="G33" s="8" t="s">
        <v>30</v>
      </c>
      <c r="H33" s="9">
        <f t="shared" si="11"/>
        <v>88000</v>
      </c>
      <c r="I33" s="8"/>
      <c r="J33" s="8" t="s">
        <v>30</v>
      </c>
      <c r="K33" s="9"/>
      <c r="L33" s="8"/>
      <c r="M33" s="8" t="s">
        <v>30</v>
      </c>
      <c r="N33" s="9">
        <v>1010000</v>
      </c>
      <c r="O33" s="8"/>
      <c r="P33" s="8" t="s">
        <v>30</v>
      </c>
      <c r="Q33" s="9">
        <f t="shared" si="7"/>
        <v>1010000</v>
      </c>
      <c r="R33" s="8"/>
      <c r="S33" s="8" t="s">
        <v>30</v>
      </c>
      <c r="T33" s="9"/>
      <c r="U33" s="8"/>
      <c r="V33" s="8" t="s">
        <v>30</v>
      </c>
      <c r="W33" s="9">
        <f t="shared" si="8"/>
        <v>0</v>
      </c>
      <c r="X33" s="8"/>
      <c r="Y33" s="8" t="s">
        <v>30</v>
      </c>
      <c r="Z33" s="9">
        <v>2109000</v>
      </c>
      <c r="AA33" s="8"/>
      <c r="AB33" s="8" t="s">
        <v>30</v>
      </c>
      <c r="AC33" s="9"/>
      <c r="AD33" s="8"/>
      <c r="AE33" s="8" t="s">
        <v>30</v>
      </c>
      <c r="AF33" s="9">
        <v>938000</v>
      </c>
      <c r="AG33" s="8"/>
      <c r="AH33" s="8" t="s">
        <v>30</v>
      </c>
      <c r="AI33" s="9">
        <f t="shared" si="9"/>
        <v>3047000</v>
      </c>
      <c r="AJ33" s="8"/>
      <c r="AK33" s="8" t="s">
        <v>30</v>
      </c>
      <c r="AL33" s="9"/>
      <c r="AM33" s="8"/>
      <c r="AN33" s="8" t="s">
        <v>30</v>
      </c>
      <c r="AO33" s="9"/>
      <c r="AP33" s="8"/>
      <c r="AQ33" s="8" t="s">
        <v>30</v>
      </c>
      <c r="AR33" s="9">
        <f t="shared" si="10"/>
        <v>4145000</v>
      </c>
      <c r="AS33" s="8"/>
      <c r="AU33" s="23" t="s">
        <v>65</v>
      </c>
      <c r="AW33" s="23"/>
      <c r="AX33" s="8" t="s">
        <v>30</v>
      </c>
      <c r="AY33" s="9">
        <v>4145000</v>
      </c>
      <c r="AZ33" s="8"/>
      <c r="BA33" s="128" t="s">
        <v>65</v>
      </c>
      <c r="BB33" s="25"/>
    </row>
    <row r="34" spans="1:54" ht="12">
      <c r="A34" s="8" t="s">
        <v>31</v>
      </c>
      <c r="B34" s="9"/>
      <c r="C34" s="8"/>
      <c r="D34" s="8" t="s">
        <v>31</v>
      </c>
      <c r="E34" s="9">
        <v>0</v>
      </c>
      <c r="F34" s="78"/>
      <c r="G34" s="8" t="s">
        <v>31</v>
      </c>
      <c r="H34" s="9">
        <f t="shared" si="11"/>
        <v>0</v>
      </c>
      <c r="I34" s="8"/>
      <c r="J34" s="8" t="s">
        <v>31</v>
      </c>
      <c r="K34" s="9"/>
      <c r="L34" s="8"/>
      <c r="M34" s="8" t="s">
        <v>31</v>
      </c>
      <c r="N34" s="9"/>
      <c r="O34" s="8"/>
      <c r="P34" s="8" t="s">
        <v>31</v>
      </c>
      <c r="Q34" s="9">
        <f t="shared" si="7"/>
        <v>0</v>
      </c>
      <c r="R34" s="8"/>
      <c r="S34" s="8" t="s">
        <v>31</v>
      </c>
      <c r="T34" s="9"/>
      <c r="U34" s="8"/>
      <c r="V34" s="8" t="s">
        <v>31</v>
      </c>
      <c r="W34" s="9">
        <f t="shared" si="8"/>
        <v>0</v>
      </c>
      <c r="X34" s="8"/>
      <c r="Y34" s="8" t="s">
        <v>31</v>
      </c>
      <c r="Z34" s="9">
        <v>2621000</v>
      </c>
      <c r="AA34" s="8"/>
      <c r="AB34" s="8" t="s">
        <v>31</v>
      </c>
      <c r="AC34" s="9"/>
      <c r="AD34" s="8"/>
      <c r="AE34" s="8" t="s">
        <v>31</v>
      </c>
      <c r="AF34" s="9"/>
      <c r="AG34" s="8"/>
      <c r="AH34" s="8" t="s">
        <v>31</v>
      </c>
      <c r="AI34" s="9">
        <f t="shared" si="9"/>
        <v>2621000</v>
      </c>
      <c r="AJ34" s="8"/>
      <c r="AK34" s="8" t="s">
        <v>31</v>
      </c>
      <c r="AL34" s="9"/>
      <c r="AM34" s="8"/>
      <c r="AN34" s="8" t="s">
        <v>31</v>
      </c>
      <c r="AO34" s="9"/>
      <c r="AP34" s="8"/>
      <c r="AQ34" s="8" t="s">
        <v>31</v>
      </c>
      <c r="AR34" s="9">
        <f t="shared" si="10"/>
        <v>2621000</v>
      </c>
      <c r="AS34" s="8"/>
      <c r="AU34" s="23" t="s">
        <v>65</v>
      </c>
      <c r="AW34" s="23"/>
      <c r="AX34" s="8" t="s">
        <v>31</v>
      </c>
      <c r="AY34" s="9">
        <v>2621000</v>
      </c>
      <c r="AZ34" s="8"/>
      <c r="BA34" s="128" t="s">
        <v>65</v>
      </c>
      <c r="BB34" s="25"/>
    </row>
    <row r="35" spans="1:54" ht="12">
      <c r="A35" s="8" t="s">
        <v>32</v>
      </c>
      <c r="B35" s="9"/>
      <c r="C35" s="8"/>
      <c r="D35" s="8" t="s">
        <v>32</v>
      </c>
      <c r="E35" s="9">
        <v>0</v>
      </c>
      <c r="F35" s="78"/>
      <c r="G35" s="8" t="s">
        <v>32</v>
      </c>
      <c r="H35" s="9">
        <f t="shared" si="11"/>
        <v>0</v>
      </c>
      <c r="I35" s="8"/>
      <c r="J35" s="8" t="s">
        <v>32</v>
      </c>
      <c r="K35" s="9"/>
      <c r="L35" s="8"/>
      <c r="M35" s="8" t="s">
        <v>32</v>
      </c>
      <c r="N35" s="9"/>
      <c r="O35" s="8"/>
      <c r="P35" s="8" t="s">
        <v>32</v>
      </c>
      <c r="Q35" s="9">
        <f t="shared" si="7"/>
        <v>0</v>
      </c>
      <c r="R35" s="8"/>
      <c r="S35" s="8" t="s">
        <v>32</v>
      </c>
      <c r="T35" s="9"/>
      <c r="U35" s="8"/>
      <c r="V35" s="8" t="s">
        <v>32</v>
      </c>
      <c r="W35" s="9">
        <f t="shared" si="8"/>
        <v>0</v>
      </c>
      <c r="X35" s="8"/>
      <c r="Y35" s="8" t="s">
        <v>32</v>
      </c>
      <c r="Z35" s="9">
        <v>2903000</v>
      </c>
      <c r="AA35" s="8"/>
      <c r="AB35" s="8" t="s">
        <v>32</v>
      </c>
      <c r="AC35" s="9"/>
      <c r="AD35" s="8"/>
      <c r="AE35" s="8" t="s">
        <v>32</v>
      </c>
      <c r="AF35" s="9"/>
      <c r="AG35" s="8"/>
      <c r="AH35" s="8" t="s">
        <v>32</v>
      </c>
      <c r="AI35" s="9">
        <f t="shared" si="9"/>
        <v>2903000</v>
      </c>
      <c r="AJ35" s="8"/>
      <c r="AK35" s="8" t="s">
        <v>32</v>
      </c>
      <c r="AL35" s="9"/>
      <c r="AM35" s="8"/>
      <c r="AN35" s="8" t="s">
        <v>32</v>
      </c>
      <c r="AO35" s="9"/>
      <c r="AP35" s="8"/>
      <c r="AQ35" s="8" t="s">
        <v>32</v>
      </c>
      <c r="AR35" s="9">
        <f t="shared" si="10"/>
        <v>2903000</v>
      </c>
      <c r="AS35" s="8"/>
      <c r="AU35" s="23" t="s">
        <v>65</v>
      </c>
      <c r="AW35" s="23"/>
      <c r="AX35" s="8" t="s">
        <v>32</v>
      </c>
      <c r="AY35" s="9">
        <v>2903000</v>
      </c>
      <c r="AZ35" s="8"/>
      <c r="BA35" s="128" t="s">
        <v>65</v>
      </c>
      <c r="BB35" s="25"/>
    </row>
    <row r="36" spans="1:54" ht="12">
      <c r="A36" s="35" t="s">
        <v>33</v>
      </c>
      <c r="B36" s="9"/>
      <c r="C36" s="11" t="s">
        <v>65</v>
      </c>
      <c r="D36" s="35" t="s">
        <v>33</v>
      </c>
      <c r="E36" s="9"/>
      <c r="F36" s="78" t="s">
        <v>65</v>
      </c>
      <c r="G36" s="35" t="s">
        <v>33</v>
      </c>
      <c r="H36" s="9" t="s">
        <v>65</v>
      </c>
      <c r="I36" s="11" t="s">
        <v>65</v>
      </c>
      <c r="J36" s="35" t="s">
        <v>33</v>
      </c>
      <c r="K36" s="9"/>
      <c r="L36" s="11" t="s">
        <v>65</v>
      </c>
      <c r="M36" s="35" t="s">
        <v>33</v>
      </c>
      <c r="N36" s="9"/>
      <c r="O36" s="11" t="s">
        <v>65</v>
      </c>
      <c r="P36" s="35" t="s">
        <v>33</v>
      </c>
      <c r="Q36" s="9">
        <f t="shared" si="7"/>
        <v>0</v>
      </c>
      <c r="R36" s="11" t="s">
        <v>65</v>
      </c>
      <c r="S36" s="35" t="s">
        <v>33</v>
      </c>
      <c r="T36" s="9"/>
      <c r="U36" s="11" t="s">
        <v>65</v>
      </c>
      <c r="V36" s="35" t="s">
        <v>33</v>
      </c>
      <c r="W36" s="9">
        <f t="shared" si="8"/>
        <v>0</v>
      </c>
      <c r="X36" s="11" t="s">
        <v>65</v>
      </c>
      <c r="Y36" s="35" t="s">
        <v>33</v>
      </c>
      <c r="Z36" s="9"/>
      <c r="AA36" s="11" t="s">
        <v>65</v>
      </c>
      <c r="AB36" s="35" t="s">
        <v>33</v>
      </c>
      <c r="AC36" s="9"/>
      <c r="AD36" s="11" t="s">
        <v>65</v>
      </c>
      <c r="AE36" s="35" t="s">
        <v>33</v>
      </c>
      <c r="AF36" s="9"/>
      <c r="AG36" s="11" t="s">
        <v>65</v>
      </c>
      <c r="AH36" s="35" t="s">
        <v>33</v>
      </c>
      <c r="AI36" s="9">
        <f t="shared" si="9"/>
        <v>0</v>
      </c>
      <c r="AJ36" s="11" t="s">
        <v>65</v>
      </c>
      <c r="AK36" s="35" t="s">
        <v>33</v>
      </c>
      <c r="AL36" s="9"/>
      <c r="AM36" s="11" t="s">
        <v>65</v>
      </c>
      <c r="AN36" s="35" t="s">
        <v>33</v>
      </c>
      <c r="AO36" s="9"/>
      <c r="AP36" s="11" t="s">
        <v>65</v>
      </c>
      <c r="AQ36" s="35" t="s">
        <v>33</v>
      </c>
      <c r="AR36" s="9" t="s">
        <v>65</v>
      </c>
      <c r="AS36" s="11">
        <f>SUM(AR37:AR42)</f>
        <v>50467000</v>
      </c>
      <c r="AT36" s="18">
        <f>AS51</f>
        <v>1181981000</v>
      </c>
      <c r="AU36" s="23">
        <f>AS36*100/AT36</f>
        <v>4.269696382598367</v>
      </c>
      <c r="AW36" s="23"/>
      <c r="AX36" s="35" t="s">
        <v>33</v>
      </c>
      <c r="AY36" s="122">
        <f>SUM(AY37:AY42)</f>
        <v>50467000</v>
      </c>
      <c r="AZ36" s="11" t="s">
        <v>65</v>
      </c>
      <c r="BA36" s="128">
        <f>AU36</f>
        <v>4.269696382598367</v>
      </c>
      <c r="BB36" s="25"/>
    </row>
    <row r="37" spans="1:54" ht="12">
      <c r="A37" s="8" t="s">
        <v>34</v>
      </c>
      <c r="B37" s="9">
        <v>1520000</v>
      </c>
      <c r="C37" s="8"/>
      <c r="D37" s="8" t="s">
        <v>34</v>
      </c>
      <c r="E37" s="9">
        <v>163000</v>
      </c>
      <c r="F37" s="78"/>
      <c r="G37" s="8" t="s">
        <v>34</v>
      </c>
      <c r="H37" s="9">
        <f t="shared" si="11"/>
        <v>1683000</v>
      </c>
      <c r="I37" s="8"/>
      <c r="J37" s="8" t="s">
        <v>34</v>
      </c>
      <c r="K37" s="9"/>
      <c r="L37" s="8"/>
      <c r="M37" s="8" t="s">
        <v>34</v>
      </c>
      <c r="N37" s="9">
        <v>318000</v>
      </c>
      <c r="O37" s="8"/>
      <c r="P37" s="8" t="s">
        <v>34</v>
      </c>
      <c r="Q37" s="9">
        <f t="shared" si="7"/>
        <v>318000</v>
      </c>
      <c r="R37" s="8"/>
      <c r="S37" s="8" t="s">
        <v>34</v>
      </c>
      <c r="T37" s="9"/>
      <c r="U37" s="8"/>
      <c r="V37" s="8" t="s">
        <v>34</v>
      </c>
      <c r="W37" s="9">
        <f t="shared" si="8"/>
        <v>0</v>
      </c>
      <c r="X37" s="8"/>
      <c r="Y37" s="8" t="s">
        <v>34</v>
      </c>
      <c r="Z37" s="9">
        <v>1447000</v>
      </c>
      <c r="AA37" s="8"/>
      <c r="AB37" s="8" t="s">
        <v>34</v>
      </c>
      <c r="AC37" s="9">
        <v>2042000</v>
      </c>
      <c r="AD37" s="8"/>
      <c r="AE37" s="8" t="s">
        <v>34</v>
      </c>
      <c r="AF37" s="9">
        <v>1101000</v>
      </c>
      <c r="AG37" s="8"/>
      <c r="AH37" s="8" t="s">
        <v>34</v>
      </c>
      <c r="AI37" s="9">
        <f t="shared" si="9"/>
        <v>4590000</v>
      </c>
      <c r="AJ37" s="8"/>
      <c r="AK37" s="8" t="s">
        <v>34</v>
      </c>
      <c r="AL37" s="9"/>
      <c r="AM37" s="8"/>
      <c r="AN37" s="8" t="s">
        <v>34</v>
      </c>
      <c r="AO37" s="9">
        <v>205000</v>
      </c>
      <c r="AP37" s="8"/>
      <c r="AQ37" s="8" t="s">
        <v>34</v>
      </c>
      <c r="AR37" s="9">
        <f t="shared" si="10"/>
        <v>6796000</v>
      </c>
      <c r="AS37" s="8"/>
      <c r="AU37" s="23" t="s">
        <v>65</v>
      </c>
      <c r="AW37" s="23"/>
      <c r="AX37" s="8" t="s">
        <v>34</v>
      </c>
      <c r="AY37" s="9">
        <v>6796000</v>
      </c>
      <c r="AZ37" s="8"/>
      <c r="BA37" s="128" t="s">
        <v>65</v>
      </c>
      <c r="BB37" s="25"/>
    </row>
    <row r="38" spans="1:54" ht="12">
      <c r="A38" s="8" t="s">
        <v>28</v>
      </c>
      <c r="B38" s="9">
        <v>1391000</v>
      </c>
      <c r="C38" s="8"/>
      <c r="D38" s="8" t="s">
        <v>28</v>
      </c>
      <c r="E38" s="9"/>
      <c r="F38" s="78"/>
      <c r="G38" s="8" t="s">
        <v>28</v>
      </c>
      <c r="H38" s="9">
        <f t="shared" si="11"/>
        <v>1391000</v>
      </c>
      <c r="I38" s="8"/>
      <c r="J38" s="8" t="s">
        <v>28</v>
      </c>
      <c r="K38" s="9">
        <v>568000</v>
      </c>
      <c r="L38" s="8"/>
      <c r="M38" s="8" t="s">
        <v>28</v>
      </c>
      <c r="N38" s="9">
        <v>1129000</v>
      </c>
      <c r="O38" s="8"/>
      <c r="P38" s="8" t="s">
        <v>28</v>
      </c>
      <c r="Q38" s="9">
        <f t="shared" si="7"/>
        <v>1697000</v>
      </c>
      <c r="R38" s="8"/>
      <c r="S38" s="8" t="s">
        <v>28</v>
      </c>
      <c r="T38" s="9"/>
      <c r="U38" s="8"/>
      <c r="V38" s="8" t="s">
        <v>28</v>
      </c>
      <c r="W38" s="9">
        <f t="shared" si="8"/>
        <v>0</v>
      </c>
      <c r="X38" s="8"/>
      <c r="Y38" s="8" t="s">
        <v>28</v>
      </c>
      <c r="Z38" s="9">
        <v>2000000</v>
      </c>
      <c r="AA38" s="8"/>
      <c r="AB38" s="8" t="s">
        <v>28</v>
      </c>
      <c r="AC38" s="9">
        <v>2215000</v>
      </c>
      <c r="AD38" s="8"/>
      <c r="AE38" s="8" t="s">
        <v>28</v>
      </c>
      <c r="AF38" s="9">
        <v>25495000</v>
      </c>
      <c r="AG38" s="8"/>
      <c r="AH38" s="8" t="s">
        <v>28</v>
      </c>
      <c r="AI38" s="9">
        <f t="shared" si="9"/>
        <v>29710000</v>
      </c>
      <c r="AJ38" s="8"/>
      <c r="AK38" s="8" t="s">
        <v>28</v>
      </c>
      <c r="AL38" s="9"/>
      <c r="AM38" s="8"/>
      <c r="AN38" s="8" t="s">
        <v>28</v>
      </c>
      <c r="AO38" s="9"/>
      <c r="AP38" s="8"/>
      <c r="AQ38" s="8" t="s">
        <v>28</v>
      </c>
      <c r="AR38" s="9">
        <f t="shared" si="10"/>
        <v>32798000</v>
      </c>
      <c r="AS38" s="8"/>
      <c r="AU38" s="23" t="s">
        <v>65</v>
      </c>
      <c r="AW38" s="23"/>
      <c r="AX38" s="8" t="s">
        <v>28</v>
      </c>
      <c r="AY38" s="9">
        <v>32798000</v>
      </c>
      <c r="AZ38" s="8"/>
      <c r="BA38" s="128" t="s">
        <v>65</v>
      </c>
      <c r="BB38" s="25"/>
    </row>
    <row r="39" spans="1:54" ht="12">
      <c r="A39" s="8" t="s">
        <v>29</v>
      </c>
      <c r="B39" s="9"/>
      <c r="C39" s="8"/>
      <c r="D39" s="8" t="s">
        <v>29</v>
      </c>
      <c r="E39" s="9"/>
      <c r="F39" s="78"/>
      <c r="G39" s="8" t="s">
        <v>29</v>
      </c>
      <c r="H39" s="9">
        <f t="shared" si="11"/>
        <v>0</v>
      </c>
      <c r="I39" s="8"/>
      <c r="J39" s="8" t="s">
        <v>29</v>
      </c>
      <c r="K39" s="9"/>
      <c r="L39" s="8"/>
      <c r="M39" s="8" t="s">
        <v>29</v>
      </c>
      <c r="N39" s="9">
        <v>91000</v>
      </c>
      <c r="O39" s="8"/>
      <c r="P39" s="8" t="s">
        <v>29</v>
      </c>
      <c r="Q39" s="9">
        <f t="shared" si="7"/>
        <v>91000</v>
      </c>
      <c r="R39" s="8"/>
      <c r="S39" s="8" t="s">
        <v>29</v>
      </c>
      <c r="T39" s="9"/>
      <c r="U39" s="8"/>
      <c r="V39" s="8" t="s">
        <v>29</v>
      </c>
      <c r="W39" s="9">
        <f t="shared" si="8"/>
        <v>0</v>
      </c>
      <c r="X39" s="8"/>
      <c r="Y39" s="8" t="s">
        <v>29</v>
      </c>
      <c r="Z39" s="9">
        <v>1058000</v>
      </c>
      <c r="AA39" s="8"/>
      <c r="AB39" s="8" t="s">
        <v>29</v>
      </c>
      <c r="AC39" s="9">
        <v>2218000</v>
      </c>
      <c r="AD39" s="8"/>
      <c r="AE39" s="8" t="s">
        <v>29</v>
      </c>
      <c r="AF39" s="9">
        <v>642000</v>
      </c>
      <c r="AG39" s="8"/>
      <c r="AH39" s="8" t="s">
        <v>29</v>
      </c>
      <c r="AI39" s="9">
        <f t="shared" si="9"/>
        <v>3918000</v>
      </c>
      <c r="AJ39" s="8"/>
      <c r="AK39" s="8" t="s">
        <v>29</v>
      </c>
      <c r="AL39" s="9"/>
      <c r="AM39" s="8"/>
      <c r="AN39" s="8" t="s">
        <v>29</v>
      </c>
      <c r="AO39" s="9"/>
      <c r="AP39" s="8"/>
      <c r="AQ39" s="8" t="s">
        <v>29</v>
      </c>
      <c r="AR39" s="9">
        <f t="shared" si="10"/>
        <v>4009000</v>
      </c>
      <c r="AS39" s="8"/>
      <c r="AU39" s="23" t="s">
        <v>65</v>
      </c>
      <c r="AW39" s="23"/>
      <c r="AX39" s="8" t="s">
        <v>29</v>
      </c>
      <c r="AY39" s="9">
        <v>4009000</v>
      </c>
      <c r="AZ39" s="8"/>
      <c r="BA39" s="128" t="s">
        <v>65</v>
      </c>
      <c r="BB39" s="25"/>
    </row>
    <row r="40" spans="1:54" ht="12">
      <c r="A40" s="8" t="s">
        <v>35</v>
      </c>
      <c r="B40" s="9"/>
      <c r="C40" s="8"/>
      <c r="D40" s="8" t="s">
        <v>35</v>
      </c>
      <c r="E40" s="9"/>
      <c r="F40" s="78"/>
      <c r="G40" s="8" t="s">
        <v>35</v>
      </c>
      <c r="H40" s="9">
        <f t="shared" si="11"/>
        <v>0</v>
      </c>
      <c r="I40" s="8"/>
      <c r="J40" s="8" t="s">
        <v>35</v>
      </c>
      <c r="K40" s="9"/>
      <c r="L40" s="8"/>
      <c r="M40" s="8" t="s">
        <v>35</v>
      </c>
      <c r="N40" s="9">
        <v>38000</v>
      </c>
      <c r="O40" s="8"/>
      <c r="P40" s="8" t="s">
        <v>35</v>
      </c>
      <c r="Q40" s="9">
        <f t="shared" si="7"/>
        <v>38000</v>
      </c>
      <c r="R40" s="8"/>
      <c r="S40" s="8" t="s">
        <v>35</v>
      </c>
      <c r="T40" s="9"/>
      <c r="U40" s="8"/>
      <c r="V40" s="8" t="s">
        <v>35</v>
      </c>
      <c r="W40" s="9">
        <f t="shared" si="8"/>
        <v>0</v>
      </c>
      <c r="X40" s="8"/>
      <c r="Y40" s="8" t="s">
        <v>35</v>
      </c>
      <c r="Z40" s="9">
        <v>1554000</v>
      </c>
      <c r="AA40" s="8"/>
      <c r="AB40" s="8" t="s">
        <v>35</v>
      </c>
      <c r="AC40" s="9">
        <v>1860000</v>
      </c>
      <c r="AD40" s="8"/>
      <c r="AE40" s="8" t="s">
        <v>35</v>
      </c>
      <c r="AF40" s="9">
        <v>313000</v>
      </c>
      <c r="AG40" s="8"/>
      <c r="AH40" s="8" t="s">
        <v>35</v>
      </c>
      <c r="AI40" s="9">
        <f t="shared" si="9"/>
        <v>3727000</v>
      </c>
      <c r="AJ40" s="8"/>
      <c r="AK40" s="8" t="s">
        <v>35</v>
      </c>
      <c r="AL40" s="9"/>
      <c r="AM40" s="8"/>
      <c r="AN40" s="8" t="s">
        <v>35</v>
      </c>
      <c r="AO40" s="9"/>
      <c r="AP40" s="8"/>
      <c r="AQ40" s="8" t="s">
        <v>35</v>
      </c>
      <c r="AR40" s="9">
        <f t="shared" si="10"/>
        <v>3765000</v>
      </c>
      <c r="AS40" s="8"/>
      <c r="AU40" s="23" t="s">
        <v>65</v>
      </c>
      <c r="AW40" s="23"/>
      <c r="AX40" s="8" t="s">
        <v>35</v>
      </c>
      <c r="AY40" s="9">
        <v>3765000</v>
      </c>
      <c r="AZ40" s="8"/>
      <c r="BA40" s="128" t="s">
        <v>65</v>
      </c>
      <c r="BB40" s="25"/>
    </row>
    <row r="41" spans="1:54" ht="12">
      <c r="A41" s="8" t="s">
        <v>32</v>
      </c>
      <c r="B41" s="9"/>
      <c r="C41" s="8"/>
      <c r="D41" s="8" t="s">
        <v>32</v>
      </c>
      <c r="E41" s="9"/>
      <c r="F41" s="78"/>
      <c r="G41" s="8" t="s">
        <v>32</v>
      </c>
      <c r="H41" s="9">
        <f t="shared" si="11"/>
        <v>0</v>
      </c>
      <c r="I41" s="8"/>
      <c r="J41" s="8" t="s">
        <v>32</v>
      </c>
      <c r="K41" s="9"/>
      <c r="L41" s="8"/>
      <c r="M41" s="8" t="s">
        <v>32</v>
      </c>
      <c r="N41" s="9"/>
      <c r="O41" s="8"/>
      <c r="P41" s="8" t="s">
        <v>32</v>
      </c>
      <c r="Q41" s="9">
        <f t="shared" si="7"/>
        <v>0</v>
      </c>
      <c r="R41" s="8"/>
      <c r="S41" s="8" t="s">
        <v>32</v>
      </c>
      <c r="T41" s="9"/>
      <c r="U41" s="8"/>
      <c r="V41" s="8" t="s">
        <v>32</v>
      </c>
      <c r="W41" s="9">
        <f t="shared" si="8"/>
        <v>0</v>
      </c>
      <c r="X41" s="8"/>
      <c r="Y41" s="8" t="s">
        <v>32</v>
      </c>
      <c r="Z41" s="9">
        <v>1026000</v>
      </c>
      <c r="AA41" s="8"/>
      <c r="AB41" s="8" t="s">
        <v>32</v>
      </c>
      <c r="AC41" s="9"/>
      <c r="AD41" s="8"/>
      <c r="AE41" s="8" t="s">
        <v>32</v>
      </c>
      <c r="AF41" s="9">
        <v>792000</v>
      </c>
      <c r="AG41" s="8"/>
      <c r="AH41" s="8" t="s">
        <v>32</v>
      </c>
      <c r="AI41" s="9">
        <f t="shared" si="9"/>
        <v>1818000</v>
      </c>
      <c r="AJ41" s="8"/>
      <c r="AK41" s="8" t="s">
        <v>32</v>
      </c>
      <c r="AL41" s="9"/>
      <c r="AM41" s="8"/>
      <c r="AN41" s="8" t="s">
        <v>32</v>
      </c>
      <c r="AO41" s="9"/>
      <c r="AP41" s="8"/>
      <c r="AQ41" s="8" t="s">
        <v>32</v>
      </c>
      <c r="AR41" s="9">
        <f t="shared" si="10"/>
        <v>1818000</v>
      </c>
      <c r="AS41" s="8"/>
      <c r="AU41" s="23" t="s">
        <v>65</v>
      </c>
      <c r="AW41" s="23"/>
      <c r="AX41" s="8" t="s">
        <v>32</v>
      </c>
      <c r="AY41" s="9">
        <v>1818000</v>
      </c>
      <c r="AZ41" s="8"/>
      <c r="BA41" s="128" t="s">
        <v>65</v>
      </c>
      <c r="BB41" s="25"/>
    </row>
    <row r="42" spans="1:54" ht="12">
      <c r="A42" s="8" t="s">
        <v>31</v>
      </c>
      <c r="B42" s="9"/>
      <c r="C42" s="8"/>
      <c r="D42" s="8" t="s">
        <v>31</v>
      </c>
      <c r="E42" s="9"/>
      <c r="F42" s="78"/>
      <c r="G42" s="8" t="s">
        <v>31</v>
      </c>
      <c r="H42" s="9">
        <f t="shared" si="11"/>
        <v>0</v>
      </c>
      <c r="I42" s="8"/>
      <c r="J42" s="8" t="s">
        <v>31</v>
      </c>
      <c r="K42" s="9"/>
      <c r="L42" s="8"/>
      <c r="M42" s="8" t="s">
        <v>31</v>
      </c>
      <c r="N42" s="9"/>
      <c r="O42" s="8"/>
      <c r="P42" s="8" t="s">
        <v>31</v>
      </c>
      <c r="Q42" s="9">
        <f t="shared" si="7"/>
        <v>0</v>
      </c>
      <c r="R42" s="8"/>
      <c r="S42" s="8" t="s">
        <v>31</v>
      </c>
      <c r="T42" s="9"/>
      <c r="U42" s="8"/>
      <c r="V42" s="8" t="s">
        <v>31</v>
      </c>
      <c r="W42" s="9">
        <f t="shared" si="8"/>
        <v>0</v>
      </c>
      <c r="X42" s="8"/>
      <c r="Y42" s="8" t="s">
        <v>31</v>
      </c>
      <c r="Z42" s="9">
        <v>1281000</v>
      </c>
      <c r="AA42" s="8"/>
      <c r="AB42" s="8" t="s">
        <v>31</v>
      </c>
      <c r="AC42" s="9"/>
      <c r="AD42" s="8"/>
      <c r="AE42" s="8" t="s">
        <v>31</v>
      </c>
      <c r="AF42" s="9"/>
      <c r="AG42" s="8"/>
      <c r="AH42" s="8" t="s">
        <v>31</v>
      </c>
      <c r="AI42" s="9">
        <f t="shared" si="9"/>
        <v>1281000</v>
      </c>
      <c r="AJ42" s="8"/>
      <c r="AK42" s="8" t="s">
        <v>31</v>
      </c>
      <c r="AL42" s="9"/>
      <c r="AM42" s="8"/>
      <c r="AN42" s="8" t="s">
        <v>31</v>
      </c>
      <c r="AO42" s="9"/>
      <c r="AP42" s="8"/>
      <c r="AQ42" s="8" t="s">
        <v>31</v>
      </c>
      <c r="AR42" s="9">
        <f t="shared" si="10"/>
        <v>1281000</v>
      </c>
      <c r="AS42" s="8"/>
      <c r="AU42" s="23" t="s">
        <v>65</v>
      </c>
      <c r="AW42" s="23"/>
      <c r="AX42" s="8" t="s">
        <v>31</v>
      </c>
      <c r="AY42" s="9">
        <v>1281000</v>
      </c>
      <c r="AZ42" s="8"/>
      <c r="BA42" s="128" t="s">
        <v>65</v>
      </c>
      <c r="BB42" s="25"/>
    </row>
    <row r="43" spans="1:54" ht="12">
      <c r="A43" s="35" t="s">
        <v>36</v>
      </c>
      <c r="B43" s="9"/>
      <c r="C43" s="11" t="s">
        <v>65</v>
      </c>
      <c r="D43" s="35" t="s">
        <v>36</v>
      </c>
      <c r="E43" s="9"/>
      <c r="F43" s="78" t="s">
        <v>65</v>
      </c>
      <c r="G43" s="35" t="s">
        <v>36</v>
      </c>
      <c r="H43" s="9" t="s">
        <v>65</v>
      </c>
      <c r="I43" s="11" t="s">
        <v>65</v>
      </c>
      <c r="J43" s="35" t="s">
        <v>36</v>
      </c>
      <c r="K43" s="9"/>
      <c r="L43" s="11" t="s">
        <v>65</v>
      </c>
      <c r="M43" s="35" t="s">
        <v>36</v>
      </c>
      <c r="N43" s="9"/>
      <c r="O43" s="11" t="s">
        <v>65</v>
      </c>
      <c r="P43" s="35" t="s">
        <v>36</v>
      </c>
      <c r="Q43" s="9">
        <f t="shared" si="7"/>
        <v>0</v>
      </c>
      <c r="R43" s="11" t="s">
        <v>65</v>
      </c>
      <c r="S43" s="35" t="s">
        <v>36</v>
      </c>
      <c r="T43" s="9"/>
      <c r="U43" s="11" t="s">
        <v>65</v>
      </c>
      <c r="V43" s="35" t="s">
        <v>36</v>
      </c>
      <c r="W43" s="9">
        <f t="shared" si="8"/>
        <v>0</v>
      </c>
      <c r="X43" s="11" t="s">
        <v>65</v>
      </c>
      <c r="Y43" s="35" t="s">
        <v>36</v>
      </c>
      <c r="Z43" s="9"/>
      <c r="AA43" s="11" t="s">
        <v>65</v>
      </c>
      <c r="AB43" s="35" t="s">
        <v>36</v>
      </c>
      <c r="AC43" s="9"/>
      <c r="AD43" s="11" t="s">
        <v>65</v>
      </c>
      <c r="AE43" s="35" t="s">
        <v>36</v>
      </c>
      <c r="AF43" s="9"/>
      <c r="AG43" s="11" t="s">
        <v>65</v>
      </c>
      <c r="AH43" s="35" t="s">
        <v>36</v>
      </c>
      <c r="AI43" s="9">
        <f t="shared" si="9"/>
        <v>0</v>
      </c>
      <c r="AJ43" s="11" t="s">
        <v>65</v>
      </c>
      <c r="AK43" s="35" t="s">
        <v>36</v>
      </c>
      <c r="AL43" s="9"/>
      <c r="AM43" s="11" t="s">
        <v>65</v>
      </c>
      <c r="AN43" s="35" t="s">
        <v>36</v>
      </c>
      <c r="AO43" s="9"/>
      <c r="AP43" s="11" t="s">
        <v>65</v>
      </c>
      <c r="AQ43" s="35" t="s">
        <v>36</v>
      </c>
      <c r="AR43" s="9" t="s">
        <v>65</v>
      </c>
      <c r="AS43" s="11">
        <f>SUM(AR44:AR49)</f>
        <v>66908000</v>
      </c>
      <c r="AT43" s="18">
        <f>AS51</f>
        <v>1181981000</v>
      </c>
      <c r="AU43" s="23">
        <f>AS43*100/AT43</f>
        <v>5.660666288205986</v>
      </c>
      <c r="AW43" s="23"/>
      <c r="AX43" s="35" t="s">
        <v>36</v>
      </c>
      <c r="AY43" s="122">
        <f>SUM(AY44:AY49)</f>
        <v>66916000</v>
      </c>
      <c r="AZ43" s="11" t="s">
        <v>65</v>
      </c>
      <c r="BA43" s="128">
        <f>AU43</f>
        <v>5.660666288205986</v>
      </c>
      <c r="BB43" s="25"/>
    </row>
    <row r="44" spans="1:54" ht="12">
      <c r="A44" s="8" t="s">
        <v>27</v>
      </c>
      <c r="B44" s="9">
        <v>7674000</v>
      </c>
      <c r="C44" s="8"/>
      <c r="D44" s="8" t="s">
        <v>27</v>
      </c>
      <c r="E44" s="9">
        <v>330000</v>
      </c>
      <c r="F44" s="78"/>
      <c r="G44" s="8" t="s">
        <v>27</v>
      </c>
      <c r="H44" s="9">
        <f t="shared" si="11"/>
        <v>8004000</v>
      </c>
      <c r="I44" s="8"/>
      <c r="J44" s="8" t="s">
        <v>27</v>
      </c>
      <c r="K44" s="9">
        <v>2132000</v>
      </c>
      <c r="L44" s="8"/>
      <c r="M44" s="8" t="s">
        <v>27</v>
      </c>
      <c r="N44" s="9"/>
      <c r="O44" s="8"/>
      <c r="P44" s="8" t="s">
        <v>27</v>
      </c>
      <c r="Q44" s="9">
        <f t="shared" si="7"/>
        <v>2132000</v>
      </c>
      <c r="R44" s="8"/>
      <c r="S44" s="8" t="s">
        <v>27</v>
      </c>
      <c r="T44" s="9">
        <v>1468000</v>
      </c>
      <c r="U44" s="8"/>
      <c r="V44" s="8" t="s">
        <v>27</v>
      </c>
      <c r="W44" s="9">
        <f t="shared" si="8"/>
        <v>1468000</v>
      </c>
      <c r="X44" s="8"/>
      <c r="Y44" s="8" t="s">
        <v>27</v>
      </c>
      <c r="Z44" s="9">
        <v>1645000</v>
      </c>
      <c r="AA44" s="8"/>
      <c r="AB44" s="8" t="s">
        <v>27</v>
      </c>
      <c r="AC44" s="9">
        <v>1587000</v>
      </c>
      <c r="AD44" s="8"/>
      <c r="AE44" s="8" t="s">
        <v>27</v>
      </c>
      <c r="AF44" s="9">
        <v>8183000</v>
      </c>
      <c r="AG44" s="8"/>
      <c r="AH44" s="8" t="s">
        <v>27</v>
      </c>
      <c r="AI44" s="9">
        <f t="shared" si="9"/>
        <v>11415000</v>
      </c>
      <c r="AJ44" s="8"/>
      <c r="AK44" s="8" t="s">
        <v>27</v>
      </c>
      <c r="AL44" s="9"/>
      <c r="AM44" s="8"/>
      <c r="AN44" s="8" t="s">
        <v>27</v>
      </c>
      <c r="AO44" s="9">
        <v>200000</v>
      </c>
      <c r="AP44" s="8"/>
      <c r="AQ44" s="8" t="s">
        <v>27</v>
      </c>
      <c r="AR44" s="9">
        <f t="shared" si="10"/>
        <v>23219000</v>
      </c>
      <c r="AS44" s="8"/>
      <c r="AU44" s="1" t="s">
        <v>65</v>
      </c>
      <c r="AW44" s="23"/>
      <c r="AX44" s="8" t="s">
        <v>27</v>
      </c>
      <c r="AY44" s="9">
        <v>23219000</v>
      </c>
      <c r="AZ44" s="8"/>
      <c r="BA44" s="128" t="s">
        <v>65</v>
      </c>
      <c r="BB44" s="25"/>
    </row>
    <row r="45" spans="1:54" ht="12">
      <c r="A45" s="8" t="s">
        <v>28</v>
      </c>
      <c r="B45" s="9">
        <v>10327000</v>
      </c>
      <c r="C45" s="8"/>
      <c r="D45" s="8" t="s">
        <v>28</v>
      </c>
      <c r="E45" s="9">
        <v>30000</v>
      </c>
      <c r="F45" s="78"/>
      <c r="G45" s="8" t="s">
        <v>28</v>
      </c>
      <c r="H45" s="9">
        <f t="shared" si="11"/>
        <v>10357000</v>
      </c>
      <c r="I45" s="8"/>
      <c r="J45" s="8" t="s">
        <v>28</v>
      </c>
      <c r="K45" s="9">
        <v>1108000</v>
      </c>
      <c r="L45" s="8"/>
      <c r="M45" s="8" t="s">
        <v>28</v>
      </c>
      <c r="N45" s="9"/>
      <c r="O45" s="8"/>
      <c r="P45" s="8" t="s">
        <v>28</v>
      </c>
      <c r="Q45" s="9">
        <f t="shared" si="7"/>
        <v>1108000</v>
      </c>
      <c r="R45" s="8"/>
      <c r="S45" s="8" t="s">
        <v>28</v>
      </c>
      <c r="T45" s="9">
        <v>719000</v>
      </c>
      <c r="U45" s="8"/>
      <c r="V45" s="8" t="s">
        <v>28</v>
      </c>
      <c r="W45" s="9">
        <f t="shared" si="8"/>
        <v>719000</v>
      </c>
      <c r="X45" s="8"/>
      <c r="Y45" s="8" t="s">
        <v>28</v>
      </c>
      <c r="Z45" s="9">
        <v>1497000</v>
      </c>
      <c r="AA45" s="8"/>
      <c r="AB45" s="8" t="s">
        <v>28</v>
      </c>
      <c r="AC45" s="9">
        <v>12067000</v>
      </c>
      <c r="AD45" s="8"/>
      <c r="AE45" s="8" t="s">
        <v>28</v>
      </c>
      <c r="AF45" s="9">
        <v>1264000</v>
      </c>
      <c r="AG45" s="8"/>
      <c r="AH45" s="8" t="s">
        <v>28</v>
      </c>
      <c r="AI45" s="9">
        <f t="shared" si="9"/>
        <v>14828000</v>
      </c>
      <c r="AJ45" s="8"/>
      <c r="AK45" s="8" t="s">
        <v>28</v>
      </c>
      <c r="AL45" s="9"/>
      <c r="AM45" s="8"/>
      <c r="AN45" s="8" t="s">
        <v>28</v>
      </c>
      <c r="AO45" s="9"/>
      <c r="AP45" s="8"/>
      <c r="AQ45" s="8" t="s">
        <v>28</v>
      </c>
      <c r="AR45" s="9">
        <f t="shared" si="10"/>
        <v>27012000</v>
      </c>
      <c r="AS45" s="8"/>
      <c r="AU45" s="1" t="s">
        <v>65</v>
      </c>
      <c r="AW45" s="23"/>
      <c r="AX45" s="8" t="s">
        <v>28</v>
      </c>
      <c r="AY45" s="9">
        <v>27012000</v>
      </c>
      <c r="AZ45" s="8"/>
      <c r="BA45" s="128" t="s">
        <v>65</v>
      </c>
      <c r="BB45" s="25"/>
    </row>
    <row r="46" spans="1:54" ht="12">
      <c r="A46" s="8" t="s">
        <v>29</v>
      </c>
      <c r="B46" s="9">
        <v>5402000</v>
      </c>
      <c r="C46" s="8"/>
      <c r="D46" s="8" t="s">
        <v>29</v>
      </c>
      <c r="E46" s="9"/>
      <c r="F46" s="78"/>
      <c r="G46" s="8" t="s">
        <v>29</v>
      </c>
      <c r="H46" s="9">
        <f t="shared" si="11"/>
        <v>5402000</v>
      </c>
      <c r="I46" s="8"/>
      <c r="J46" s="8" t="s">
        <v>29</v>
      </c>
      <c r="K46" s="9">
        <v>293000</v>
      </c>
      <c r="L46" s="8"/>
      <c r="M46" s="8" t="s">
        <v>29</v>
      </c>
      <c r="N46" s="9"/>
      <c r="O46" s="8"/>
      <c r="P46" s="8" t="s">
        <v>29</v>
      </c>
      <c r="Q46" s="9">
        <f t="shared" si="7"/>
        <v>293000</v>
      </c>
      <c r="R46" s="8"/>
      <c r="S46" s="8" t="s">
        <v>29</v>
      </c>
      <c r="T46" s="9"/>
      <c r="U46" s="8"/>
      <c r="V46" s="8" t="s">
        <v>29</v>
      </c>
      <c r="W46" s="9">
        <f t="shared" si="8"/>
        <v>0</v>
      </c>
      <c r="X46" s="8"/>
      <c r="Y46" s="8" t="s">
        <v>29</v>
      </c>
      <c r="Z46" s="9">
        <v>635000</v>
      </c>
      <c r="AA46" s="8"/>
      <c r="AB46" s="8" t="s">
        <v>29</v>
      </c>
      <c r="AC46" s="9">
        <v>544000</v>
      </c>
      <c r="AD46" s="8"/>
      <c r="AE46" s="8" t="s">
        <v>29</v>
      </c>
      <c r="AF46" s="9">
        <v>3008000</v>
      </c>
      <c r="AG46" s="8"/>
      <c r="AH46" s="8" t="s">
        <v>29</v>
      </c>
      <c r="AI46" s="9">
        <f t="shared" si="9"/>
        <v>4187000</v>
      </c>
      <c r="AJ46" s="8"/>
      <c r="AK46" s="8" t="s">
        <v>29</v>
      </c>
      <c r="AL46" s="9"/>
      <c r="AM46" s="8"/>
      <c r="AN46" s="8" t="s">
        <v>29</v>
      </c>
      <c r="AO46" s="9"/>
      <c r="AP46" s="8"/>
      <c r="AQ46" s="8" t="s">
        <v>29</v>
      </c>
      <c r="AR46" s="9">
        <f t="shared" si="10"/>
        <v>9882000</v>
      </c>
      <c r="AS46" s="8"/>
      <c r="AU46" s="1" t="s">
        <v>65</v>
      </c>
      <c r="AW46" s="23"/>
      <c r="AX46" s="8" t="s">
        <v>29</v>
      </c>
      <c r="AY46" s="9">
        <v>9882000</v>
      </c>
      <c r="AZ46" s="8"/>
      <c r="BA46" s="128" t="s">
        <v>65</v>
      </c>
      <c r="BB46" s="25"/>
    </row>
    <row r="47" spans="1:54" ht="12">
      <c r="A47" s="8" t="s">
        <v>30</v>
      </c>
      <c r="B47" s="9"/>
      <c r="C47" s="8"/>
      <c r="D47" s="8" t="s">
        <v>30</v>
      </c>
      <c r="E47" s="9"/>
      <c r="F47" s="78"/>
      <c r="G47" s="8" t="s">
        <v>30</v>
      </c>
      <c r="H47" s="9">
        <f t="shared" si="11"/>
        <v>0</v>
      </c>
      <c r="I47" s="8"/>
      <c r="J47" s="8" t="s">
        <v>30</v>
      </c>
      <c r="K47" s="9">
        <v>8000</v>
      </c>
      <c r="L47" s="8"/>
      <c r="M47" s="8" t="s">
        <v>30</v>
      </c>
      <c r="N47" s="9"/>
      <c r="O47" s="8"/>
      <c r="P47" s="8" t="s">
        <v>30</v>
      </c>
      <c r="Q47" s="9">
        <f t="shared" si="7"/>
        <v>8000</v>
      </c>
      <c r="R47" s="8"/>
      <c r="S47" s="8" t="s">
        <v>30</v>
      </c>
      <c r="T47" s="9">
        <v>260000</v>
      </c>
      <c r="U47" s="8"/>
      <c r="V47" s="8" t="s">
        <v>30</v>
      </c>
      <c r="W47" s="9">
        <f t="shared" si="8"/>
        <v>260000</v>
      </c>
      <c r="X47" s="8"/>
      <c r="Y47" s="8" t="s">
        <v>30</v>
      </c>
      <c r="Z47" s="9">
        <v>898000</v>
      </c>
      <c r="AA47" s="8"/>
      <c r="AB47" s="8" t="s">
        <v>30</v>
      </c>
      <c r="AC47" s="9">
        <v>1899000</v>
      </c>
      <c r="AD47" s="8"/>
      <c r="AE47" s="8" t="s">
        <v>30</v>
      </c>
      <c r="AF47" s="9">
        <v>370000</v>
      </c>
      <c r="AG47" s="8"/>
      <c r="AH47" s="8" t="s">
        <v>30</v>
      </c>
      <c r="AI47" s="9">
        <f t="shared" si="9"/>
        <v>3167000</v>
      </c>
      <c r="AJ47" s="8"/>
      <c r="AK47" s="8" t="s">
        <v>30</v>
      </c>
      <c r="AL47" s="9"/>
      <c r="AM47" s="8"/>
      <c r="AN47" s="8" t="s">
        <v>30</v>
      </c>
      <c r="AO47" s="9"/>
      <c r="AP47" s="8"/>
      <c r="AQ47" s="8" t="s">
        <v>30</v>
      </c>
      <c r="AR47" s="9">
        <v>3427000</v>
      </c>
      <c r="AS47" s="8"/>
      <c r="AU47" s="1" t="s">
        <v>65</v>
      </c>
      <c r="AW47" s="23"/>
      <c r="AX47" s="8" t="s">
        <v>30</v>
      </c>
      <c r="AY47" s="9">
        <v>3435000</v>
      </c>
      <c r="AZ47" s="8"/>
      <c r="BA47" s="128" t="s">
        <v>65</v>
      </c>
      <c r="BB47" s="25"/>
    </row>
    <row r="48" spans="1:54" ht="12">
      <c r="A48" s="8" t="s">
        <v>32</v>
      </c>
      <c r="B48" s="9"/>
      <c r="C48" s="8"/>
      <c r="D48" s="8" t="s">
        <v>32</v>
      </c>
      <c r="E48" s="9"/>
      <c r="F48" s="78"/>
      <c r="G48" s="8" t="s">
        <v>32</v>
      </c>
      <c r="H48" s="9">
        <f t="shared" si="11"/>
        <v>0</v>
      </c>
      <c r="I48" s="8"/>
      <c r="J48" s="8" t="s">
        <v>32</v>
      </c>
      <c r="K48" s="9"/>
      <c r="L48" s="8"/>
      <c r="M48" s="8" t="s">
        <v>32</v>
      </c>
      <c r="N48" s="9"/>
      <c r="O48" s="8"/>
      <c r="P48" s="8" t="s">
        <v>32</v>
      </c>
      <c r="Q48" s="9">
        <f t="shared" si="7"/>
        <v>0</v>
      </c>
      <c r="R48" s="8"/>
      <c r="S48" s="8" t="s">
        <v>32</v>
      </c>
      <c r="T48" s="9">
        <v>1000</v>
      </c>
      <c r="U48" s="8"/>
      <c r="V48" s="8" t="s">
        <v>32</v>
      </c>
      <c r="W48" s="9">
        <f t="shared" si="8"/>
        <v>1000</v>
      </c>
      <c r="X48" s="8"/>
      <c r="Y48" s="8" t="s">
        <v>32</v>
      </c>
      <c r="Z48" s="9">
        <v>2081000</v>
      </c>
      <c r="AA48" s="8"/>
      <c r="AB48" s="8" t="s">
        <v>32</v>
      </c>
      <c r="AC48" s="9"/>
      <c r="AD48" s="8"/>
      <c r="AE48" s="8" t="s">
        <v>32</v>
      </c>
      <c r="AF48" s="9">
        <v>52000</v>
      </c>
      <c r="AG48" s="8"/>
      <c r="AH48" s="8" t="s">
        <v>32</v>
      </c>
      <c r="AI48" s="9">
        <f t="shared" si="9"/>
        <v>2133000</v>
      </c>
      <c r="AJ48" s="8"/>
      <c r="AK48" s="8" t="s">
        <v>32</v>
      </c>
      <c r="AL48" s="9"/>
      <c r="AM48" s="8"/>
      <c r="AN48" s="8" t="s">
        <v>32</v>
      </c>
      <c r="AO48" s="9"/>
      <c r="AP48" s="8"/>
      <c r="AQ48" s="8" t="s">
        <v>32</v>
      </c>
      <c r="AR48" s="9">
        <f t="shared" si="10"/>
        <v>2134000</v>
      </c>
      <c r="AS48" s="8"/>
      <c r="AU48" s="1" t="s">
        <v>65</v>
      </c>
      <c r="AW48" s="23"/>
      <c r="AX48" s="8" t="s">
        <v>32</v>
      </c>
      <c r="AY48" s="9">
        <v>2134000</v>
      </c>
      <c r="AZ48" s="8"/>
      <c r="BA48" s="128" t="s">
        <v>65</v>
      </c>
      <c r="BB48" s="25"/>
    </row>
    <row r="49" spans="1:54" ht="12">
      <c r="A49" s="8" t="s">
        <v>31</v>
      </c>
      <c r="B49" s="9"/>
      <c r="C49" s="8"/>
      <c r="D49" s="8" t="s">
        <v>31</v>
      </c>
      <c r="E49" s="9"/>
      <c r="F49" s="78"/>
      <c r="G49" s="8" t="s">
        <v>31</v>
      </c>
      <c r="H49" s="9">
        <f t="shared" si="11"/>
        <v>0</v>
      </c>
      <c r="I49" s="8"/>
      <c r="J49" s="8" t="s">
        <v>31</v>
      </c>
      <c r="K49" s="9"/>
      <c r="L49" s="8"/>
      <c r="M49" s="8" t="s">
        <v>31</v>
      </c>
      <c r="N49" s="9"/>
      <c r="O49" s="8"/>
      <c r="P49" s="8" t="s">
        <v>31</v>
      </c>
      <c r="Q49" s="9">
        <f t="shared" si="7"/>
        <v>0</v>
      </c>
      <c r="R49" s="8"/>
      <c r="S49" s="8" t="s">
        <v>31</v>
      </c>
      <c r="T49" s="9">
        <v>254000</v>
      </c>
      <c r="U49" s="8"/>
      <c r="V49" s="8" t="s">
        <v>31</v>
      </c>
      <c r="W49" s="9">
        <f t="shared" si="8"/>
        <v>254000</v>
      </c>
      <c r="X49" s="8"/>
      <c r="Y49" s="8" t="s">
        <v>31</v>
      </c>
      <c r="Z49" s="9">
        <v>980000</v>
      </c>
      <c r="AA49" s="8"/>
      <c r="AB49" s="8" t="s">
        <v>31</v>
      </c>
      <c r="AC49" s="9"/>
      <c r="AD49" s="8"/>
      <c r="AE49" s="8" t="s">
        <v>31</v>
      </c>
      <c r="AF49" s="9"/>
      <c r="AG49" s="8"/>
      <c r="AH49" s="8" t="s">
        <v>31</v>
      </c>
      <c r="AI49" s="9">
        <f t="shared" si="9"/>
        <v>980000</v>
      </c>
      <c r="AJ49" s="8"/>
      <c r="AK49" s="8" t="s">
        <v>31</v>
      </c>
      <c r="AL49" s="9"/>
      <c r="AM49" s="8"/>
      <c r="AN49" s="8" t="s">
        <v>31</v>
      </c>
      <c r="AO49" s="9"/>
      <c r="AP49" s="8"/>
      <c r="AQ49" s="8" t="s">
        <v>31</v>
      </c>
      <c r="AR49" s="9">
        <f t="shared" si="10"/>
        <v>1234000</v>
      </c>
      <c r="AS49" s="8"/>
      <c r="AU49" s="1" t="s">
        <v>65</v>
      </c>
      <c r="AW49" s="23"/>
      <c r="AX49" s="8" t="s">
        <v>31</v>
      </c>
      <c r="AY49" s="9">
        <v>1234000</v>
      </c>
      <c r="AZ49" s="8"/>
      <c r="BA49" s="128" t="s">
        <v>65</v>
      </c>
      <c r="BB49" s="25"/>
    </row>
    <row r="50" spans="1:54" ht="12">
      <c r="A50" s="35" t="s">
        <v>37</v>
      </c>
      <c r="B50" s="9">
        <v>2098000</v>
      </c>
      <c r="C50" s="19" t="s">
        <v>65</v>
      </c>
      <c r="D50" s="35" t="s">
        <v>37</v>
      </c>
      <c r="E50" s="9">
        <v>223000</v>
      </c>
      <c r="F50" s="79" t="s">
        <v>65</v>
      </c>
      <c r="G50" s="35" t="s">
        <v>37</v>
      </c>
      <c r="H50" s="9">
        <f t="shared" si="11"/>
        <v>2321000</v>
      </c>
      <c r="I50" s="19" t="s">
        <v>65</v>
      </c>
      <c r="J50" s="35" t="s">
        <v>37</v>
      </c>
      <c r="K50" s="9"/>
      <c r="L50" s="19" t="s">
        <v>65</v>
      </c>
      <c r="M50" s="35" t="s">
        <v>37</v>
      </c>
      <c r="N50" s="9"/>
      <c r="O50" s="19" t="s">
        <v>65</v>
      </c>
      <c r="P50" s="35" t="s">
        <v>37</v>
      </c>
      <c r="Q50" s="9">
        <f t="shared" si="7"/>
        <v>0</v>
      </c>
      <c r="R50" s="19" t="s">
        <v>65</v>
      </c>
      <c r="S50" s="35" t="s">
        <v>37</v>
      </c>
      <c r="T50" s="9">
        <v>115000</v>
      </c>
      <c r="U50" s="19" t="s">
        <v>65</v>
      </c>
      <c r="V50" s="35" t="s">
        <v>37</v>
      </c>
      <c r="W50" s="9">
        <f t="shared" si="8"/>
        <v>115000</v>
      </c>
      <c r="X50" s="19" t="s">
        <v>65</v>
      </c>
      <c r="Y50" s="35" t="s">
        <v>37</v>
      </c>
      <c r="Z50" s="9">
        <v>816000</v>
      </c>
      <c r="AA50" s="19" t="s">
        <v>65</v>
      </c>
      <c r="AB50" s="35" t="s">
        <v>37</v>
      </c>
      <c r="AC50" s="9"/>
      <c r="AD50" s="19" t="s">
        <v>65</v>
      </c>
      <c r="AE50" s="35" t="s">
        <v>37</v>
      </c>
      <c r="AF50" s="9"/>
      <c r="AG50" s="19" t="s">
        <v>65</v>
      </c>
      <c r="AH50" s="35" t="s">
        <v>37</v>
      </c>
      <c r="AI50" s="9">
        <f t="shared" si="9"/>
        <v>816000</v>
      </c>
      <c r="AJ50" s="19" t="s">
        <v>65</v>
      </c>
      <c r="AK50" s="35" t="s">
        <v>37</v>
      </c>
      <c r="AL50" s="9"/>
      <c r="AM50" s="19" t="s">
        <v>65</v>
      </c>
      <c r="AN50" s="35" t="s">
        <v>37</v>
      </c>
      <c r="AO50" s="9"/>
      <c r="AP50" s="19" t="s">
        <v>65</v>
      </c>
      <c r="AQ50" s="35" t="s">
        <v>37</v>
      </c>
      <c r="AR50" s="9">
        <v>3260000</v>
      </c>
      <c r="AS50" s="19">
        <f>AR50</f>
        <v>3260000</v>
      </c>
      <c r="AT50" s="18">
        <f>AT51</f>
        <v>1181981000</v>
      </c>
      <c r="AU50" s="23">
        <f>AS50*100/AT50</f>
        <v>0.27580815596866615</v>
      </c>
      <c r="AW50" s="23"/>
      <c r="AX50" s="35" t="s">
        <v>37</v>
      </c>
      <c r="AY50" s="122">
        <v>3252000</v>
      </c>
      <c r="AZ50" s="19" t="s">
        <v>65</v>
      </c>
      <c r="BA50" s="129">
        <f>AU50</f>
        <v>0.27580815596866615</v>
      </c>
      <c r="BB50" s="26"/>
    </row>
    <row r="51" spans="1:54" ht="12">
      <c r="A51" s="36" t="s">
        <v>46</v>
      </c>
      <c r="B51" s="14">
        <f>SUM(B13:B50)</f>
        <v>224522000</v>
      </c>
      <c r="C51" s="27">
        <f>B51/C2</f>
        <v>675.646315003897</v>
      </c>
      <c r="D51" s="36" t="s">
        <v>46</v>
      </c>
      <c r="E51" s="14">
        <f>SUM(E13:E50)</f>
        <v>56446000</v>
      </c>
      <c r="F51" s="80">
        <f>E51/F2</f>
        <v>452.05260038761554</v>
      </c>
      <c r="G51" s="36" t="s">
        <v>46</v>
      </c>
      <c r="H51" s="14">
        <f>SUM(H13:H50)</f>
        <v>280968000</v>
      </c>
      <c r="I51" s="27">
        <f>H51/I2</f>
        <v>614.5769763306232</v>
      </c>
      <c r="J51" s="36" t="s">
        <v>46</v>
      </c>
      <c r="K51" s="14">
        <f>SUM(K13:K50)</f>
        <v>142649000</v>
      </c>
      <c r="L51" s="27">
        <f>K51/L2</f>
        <v>691.748902844119</v>
      </c>
      <c r="M51" s="36" t="s">
        <v>46</v>
      </c>
      <c r="N51" s="14">
        <f>SUM(N13:N50)</f>
        <v>30461000</v>
      </c>
      <c r="O51" s="27">
        <f>N51/O2</f>
        <v>522.6574698443746</v>
      </c>
      <c r="P51" s="36" t="s">
        <v>46</v>
      </c>
      <c r="Q51" s="14">
        <f t="shared" si="7"/>
        <v>173110000</v>
      </c>
      <c r="R51" s="27">
        <f>Q51/R2</f>
        <v>654.4900489988506</v>
      </c>
      <c r="S51" s="36" t="s">
        <v>46</v>
      </c>
      <c r="T51" s="14">
        <f>SUM(T13:T50)</f>
        <v>118186000</v>
      </c>
      <c r="U51" s="27">
        <f>T51/U2</f>
        <v>771.8269387755103</v>
      </c>
      <c r="V51" s="36" t="s">
        <v>46</v>
      </c>
      <c r="W51" s="14">
        <f>T51</f>
        <v>118186000</v>
      </c>
      <c r="X51" s="27">
        <f>W51/X2</f>
        <v>771.8269387755103</v>
      </c>
      <c r="Y51" s="36" t="s">
        <v>46</v>
      </c>
      <c r="Z51" s="14">
        <f>SUM(Z13:Z50)</f>
        <v>91964000</v>
      </c>
      <c r="AA51" s="27">
        <f>Z51/AA2</f>
        <v>645.1124127529725</v>
      </c>
      <c r="AB51" s="36" t="s">
        <v>46</v>
      </c>
      <c r="AC51" s="14">
        <f>SUM(AC13:AC50)</f>
        <v>100450000</v>
      </c>
      <c r="AD51" s="27">
        <f>AC51/AD2</f>
        <v>717.330914855784</v>
      </c>
      <c r="AE51" s="36" t="s">
        <v>46</v>
      </c>
      <c r="AF51" s="14">
        <f>SUM(AF13:AF50)</f>
        <v>359482000</v>
      </c>
      <c r="AG51" s="27">
        <f>AF51/AG2</f>
        <v>748.5200632161531</v>
      </c>
      <c r="AH51" s="36" t="s">
        <v>46</v>
      </c>
      <c r="AI51" s="14">
        <f>SUM(AI13:AI50)</f>
        <v>551896000</v>
      </c>
      <c r="AJ51" s="27">
        <f>AI51/AJ2</f>
        <v>723.4706919492164</v>
      </c>
      <c r="AK51" s="36" t="s">
        <v>46</v>
      </c>
      <c r="AL51" s="14">
        <f>SUM(AL13:AL50)</f>
        <v>32950000</v>
      </c>
      <c r="AM51" s="27">
        <v>0</v>
      </c>
      <c r="AN51" s="36" t="s">
        <v>46</v>
      </c>
      <c r="AO51" s="14">
        <f>SUM(AO13:AO50)</f>
        <v>24871000</v>
      </c>
      <c r="AP51" s="27">
        <f>AO51/AP2</f>
        <v>15.187107781385274</v>
      </c>
      <c r="AQ51" s="36" t="s">
        <v>46</v>
      </c>
      <c r="AR51" s="14">
        <f>SUM(AR13:AR50)</f>
        <v>1181981000</v>
      </c>
      <c r="AS51" s="22">
        <f>SUM(AS12:AS50)</f>
        <v>1181981000</v>
      </c>
      <c r="AT51" s="18">
        <f>AS51</f>
        <v>1181981000</v>
      </c>
      <c r="AU51" s="23">
        <f>SUM(AU13:AU50)</f>
        <v>100</v>
      </c>
      <c r="AV51" s="18">
        <f>AR63</f>
        <v>2349972000</v>
      </c>
      <c r="AW51" s="23">
        <f>AS51*100/AV51</f>
        <v>50.297663121092505</v>
      </c>
      <c r="AX51" s="36" t="s">
        <v>46</v>
      </c>
      <c r="AY51" s="123">
        <v>1181981000</v>
      </c>
      <c r="AZ51" s="27">
        <f>AY51/AZ2</f>
        <v>721.7591911282035</v>
      </c>
      <c r="BA51" s="130">
        <f>SUM(BA13:BA50)</f>
        <v>100</v>
      </c>
      <c r="BB51" s="130">
        <f>AW51</f>
        <v>50.297663121092505</v>
      </c>
    </row>
    <row r="52" spans="1:54" ht="12">
      <c r="A52" s="35" t="s">
        <v>66</v>
      </c>
      <c r="B52" s="5"/>
      <c r="C52" s="6"/>
      <c r="D52" s="35" t="s">
        <v>66</v>
      </c>
      <c r="E52" s="5"/>
      <c r="F52" s="75"/>
      <c r="G52" s="35" t="s">
        <v>66</v>
      </c>
      <c r="H52" s="5"/>
      <c r="I52" s="6"/>
      <c r="J52" s="35" t="s">
        <v>66</v>
      </c>
      <c r="K52" s="5"/>
      <c r="L52" s="6"/>
      <c r="M52" s="35" t="s">
        <v>66</v>
      </c>
      <c r="N52" s="5"/>
      <c r="O52" s="6"/>
      <c r="P52" s="35" t="s">
        <v>66</v>
      </c>
      <c r="Q52" s="5"/>
      <c r="R52" s="6"/>
      <c r="S52" s="35" t="s">
        <v>66</v>
      </c>
      <c r="T52" s="5"/>
      <c r="U52" s="6"/>
      <c r="V52" s="35" t="s">
        <v>66</v>
      </c>
      <c r="W52" s="5"/>
      <c r="X52" s="6"/>
      <c r="Y52" s="35" t="s">
        <v>66</v>
      </c>
      <c r="Z52" s="5"/>
      <c r="AA52" s="6"/>
      <c r="AB52" s="35" t="s">
        <v>66</v>
      </c>
      <c r="AC52" s="5"/>
      <c r="AD52" s="6"/>
      <c r="AE52" s="35" t="s">
        <v>66</v>
      </c>
      <c r="AF52" s="5"/>
      <c r="AG52" s="6"/>
      <c r="AH52" s="35" t="s">
        <v>66</v>
      </c>
      <c r="AI52" s="5"/>
      <c r="AJ52" s="6"/>
      <c r="AK52" s="35" t="s">
        <v>66</v>
      </c>
      <c r="AL52" s="5"/>
      <c r="AM52" s="6"/>
      <c r="AN52" s="35" t="s">
        <v>66</v>
      </c>
      <c r="AO52" s="5"/>
      <c r="AP52" s="6"/>
      <c r="AQ52" s="35" t="s">
        <v>66</v>
      </c>
      <c r="AR52" s="5"/>
      <c r="AS52" s="6"/>
      <c r="AW52" s="23"/>
      <c r="AX52" s="35" t="s">
        <v>66</v>
      </c>
      <c r="AY52" s="5"/>
      <c r="AZ52" s="6"/>
      <c r="BA52" s="6"/>
      <c r="BB52" s="6"/>
    </row>
    <row r="53" spans="1:54" ht="12">
      <c r="A53" s="8" t="s">
        <v>38</v>
      </c>
      <c r="B53" s="9">
        <v>3736000</v>
      </c>
      <c r="C53" s="10"/>
      <c r="D53" s="8" t="s">
        <v>38</v>
      </c>
      <c r="E53" s="9">
        <v>5632000</v>
      </c>
      <c r="F53" s="76"/>
      <c r="G53" s="8" t="s">
        <v>38</v>
      </c>
      <c r="H53" s="9">
        <f aca="true" t="shared" si="12" ref="H53:H60">E53+B53</f>
        <v>9368000</v>
      </c>
      <c r="I53" s="10"/>
      <c r="J53" s="8" t="s">
        <v>38</v>
      </c>
      <c r="K53" s="9">
        <v>3669000</v>
      </c>
      <c r="L53" s="10"/>
      <c r="M53" s="8" t="s">
        <v>38</v>
      </c>
      <c r="N53" s="9">
        <v>959000</v>
      </c>
      <c r="O53" s="10"/>
      <c r="P53" s="8" t="s">
        <v>38</v>
      </c>
      <c r="Q53" s="9">
        <f aca="true" t="shared" si="13" ref="Q53:Q60">N53+K53</f>
        <v>4628000</v>
      </c>
      <c r="R53" s="10"/>
      <c r="S53" s="8" t="s">
        <v>38</v>
      </c>
      <c r="T53" s="9">
        <v>2528000</v>
      </c>
      <c r="U53" s="10"/>
      <c r="V53" s="8" t="s">
        <v>38</v>
      </c>
      <c r="W53" s="9">
        <f aca="true" t="shared" si="14" ref="W53:W60">T53</f>
        <v>2528000</v>
      </c>
      <c r="X53" s="10"/>
      <c r="Y53" s="8" t="s">
        <v>38</v>
      </c>
      <c r="Z53" s="9">
        <v>3339000</v>
      </c>
      <c r="AA53" s="10"/>
      <c r="AB53" s="8" t="s">
        <v>38</v>
      </c>
      <c r="AC53" s="9"/>
      <c r="AD53" s="10"/>
      <c r="AE53" s="8" t="s">
        <v>38</v>
      </c>
      <c r="AF53" s="9">
        <v>8288000</v>
      </c>
      <c r="AG53" s="10"/>
      <c r="AH53" s="8" t="s">
        <v>38</v>
      </c>
      <c r="AI53" s="9">
        <f aca="true" t="shared" si="15" ref="AI53:AI60">AF53+AC53+Z53</f>
        <v>11627000</v>
      </c>
      <c r="AJ53" s="10"/>
      <c r="AK53" s="8" t="s">
        <v>38</v>
      </c>
      <c r="AL53" s="9">
        <v>3812000</v>
      </c>
      <c r="AM53" s="10"/>
      <c r="AN53" s="8" t="s">
        <v>38</v>
      </c>
      <c r="AO53" s="9"/>
      <c r="AP53" s="10"/>
      <c r="AQ53" s="8" t="s">
        <v>38</v>
      </c>
      <c r="AR53" s="9">
        <f aca="true" t="shared" si="16" ref="AR53:AR60">AO53+AL53+AI53+W53+Q53+H53</f>
        <v>31963000</v>
      </c>
      <c r="AS53" s="10"/>
      <c r="AT53" s="18">
        <f>AS61</f>
        <v>1045250000</v>
      </c>
      <c r="AU53" s="23">
        <f>AR53*100/AT53</f>
        <v>3.0579287251853624</v>
      </c>
      <c r="AW53" s="23"/>
      <c r="AX53" s="8" t="s">
        <v>38</v>
      </c>
      <c r="AY53" s="9">
        <v>31963000</v>
      </c>
      <c r="AZ53" s="10"/>
      <c r="BA53" s="25">
        <f aca="true" t="shared" si="17" ref="BA53:BA60">AU53</f>
        <v>3.0579287251853624</v>
      </c>
      <c r="BB53" s="25"/>
    </row>
    <row r="54" spans="1:54" ht="12">
      <c r="A54" s="8" t="s">
        <v>70</v>
      </c>
      <c r="B54" s="9">
        <v>27554000</v>
      </c>
      <c r="C54" s="10"/>
      <c r="D54" s="8" t="s">
        <v>70</v>
      </c>
      <c r="E54" s="9">
        <v>8301000</v>
      </c>
      <c r="F54" s="76"/>
      <c r="G54" s="8" t="s">
        <v>70</v>
      </c>
      <c r="H54" s="9">
        <f t="shared" si="12"/>
        <v>35855000</v>
      </c>
      <c r="I54" s="10"/>
      <c r="J54" s="8" t="s">
        <v>70</v>
      </c>
      <c r="K54" s="9">
        <v>11681000</v>
      </c>
      <c r="L54" s="10"/>
      <c r="M54" s="8" t="s">
        <v>70</v>
      </c>
      <c r="N54" s="9">
        <v>865000</v>
      </c>
      <c r="O54" s="10"/>
      <c r="P54" s="8" t="s">
        <v>70</v>
      </c>
      <c r="Q54" s="9">
        <f t="shared" si="13"/>
        <v>12546000</v>
      </c>
      <c r="R54" s="10"/>
      <c r="S54" s="8" t="s">
        <v>70</v>
      </c>
      <c r="T54" s="9">
        <v>569000</v>
      </c>
      <c r="U54" s="10"/>
      <c r="V54" s="8" t="s">
        <v>70</v>
      </c>
      <c r="W54" s="9">
        <f t="shared" si="14"/>
        <v>569000</v>
      </c>
      <c r="X54" s="10"/>
      <c r="Y54" s="8" t="s">
        <v>70</v>
      </c>
      <c r="Z54" s="9">
        <v>2460000</v>
      </c>
      <c r="AA54" s="10"/>
      <c r="AB54" s="8" t="s">
        <v>70</v>
      </c>
      <c r="AC54" s="9">
        <v>7549000</v>
      </c>
      <c r="AD54" s="10"/>
      <c r="AE54" s="8" t="s">
        <v>70</v>
      </c>
      <c r="AF54" s="9">
        <v>44229000</v>
      </c>
      <c r="AG54" s="10"/>
      <c r="AH54" s="8" t="s">
        <v>70</v>
      </c>
      <c r="AI54" s="9">
        <f t="shared" si="15"/>
        <v>54238000</v>
      </c>
      <c r="AJ54" s="10"/>
      <c r="AK54" s="8" t="s">
        <v>70</v>
      </c>
      <c r="AL54" s="9">
        <v>20820000</v>
      </c>
      <c r="AM54" s="10"/>
      <c r="AN54" s="8" t="s">
        <v>70</v>
      </c>
      <c r="AO54" s="9"/>
      <c r="AP54" s="10"/>
      <c r="AQ54" s="8" t="s">
        <v>70</v>
      </c>
      <c r="AR54" s="9">
        <f t="shared" si="16"/>
        <v>124028000</v>
      </c>
      <c r="AS54" s="10"/>
      <c r="AT54" s="18">
        <f>AS61</f>
        <v>1045250000</v>
      </c>
      <c r="AU54" s="23">
        <f aca="true" t="shared" si="18" ref="AU54:AU60">AR54*100/AT54</f>
        <v>11.865869409232241</v>
      </c>
      <c r="AW54" s="23"/>
      <c r="AX54" s="8" t="s">
        <v>70</v>
      </c>
      <c r="AY54" s="9">
        <v>124028000</v>
      </c>
      <c r="AZ54" s="10"/>
      <c r="BA54" s="25">
        <f t="shared" si="17"/>
        <v>11.865869409232241</v>
      </c>
      <c r="BB54" s="25"/>
    </row>
    <row r="55" spans="1:54" ht="12">
      <c r="A55" s="8" t="s">
        <v>39</v>
      </c>
      <c r="B55" s="9">
        <v>227281000</v>
      </c>
      <c r="C55" s="10"/>
      <c r="D55" s="8" t="s">
        <v>39</v>
      </c>
      <c r="E55" s="9">
        <v>43751000</v>
      </c>
      <c r="F55" s="76"/>
      <c r="G55" s="8" t="s">
        <v>39</v>
      </c>
      <c r="H55" s="9">
        <f t="shared" si="12"/>
        <v>271032000</v>
      </c>
      <c r="I55" s="10"/>
      <c r="J55" s="8" t="s">
        <v>39</v>
      </c>
      <c r="K55" s="9">
        <v>81991000</v>
      </c>
      <c r="L55" s="10"/>
      <c r="M55" s="8" t="s">
        <v>39</v>
      </c>
      <c r="N55" s="9">
        <v>27993000</v>
      </c>
      <c r="O55" s="10"/>
      <c r="P55" s="8" t="s">
        <v>39</v>
      </c>
      <c r="Q55" s="9">
        <f t="shared" si="13"/>
        <v>109984000</v>
      </c>
      <c r="R55" s="10"/>
      <c r="S55" s="8" t="s">
        <v>39</v>
      </c>
      <c r="T55" s="9">
        <v>43583000</v>
      </c>
      <c r="U55" s="10"/>
      <c r="V55" s="8" t="s">
        <v>39</v>
      </c>
      <c r="W55" s="9">
        <f t="shared" si="14"/>
        <v>43583000</v>
      </c>
      <c r="X55" s="10"/>
      <c r="Y55" s="8" t="s">
        <v>39</v>
      </c>
      <c r="Z55" s="9">
        <v>15431000</v>
      </c>
      <c r="AA55" s="10"/>
      <c r="AB55" s="8" t="s">
        <v>39</v>
      </c>
      <c r="AC55" s="9">
        <v>60098000</v>
      </c>
      <c r="AD55" s="10"/>
      <c r="AE55" s="8" t="s">
        <v>39</v>
      </c>
      <c r="AF55" s="9">
        <v>231693000</v>
      </c>
      <c r="AG55" s="10"/>
      <c r="AH55" s="8" t="s">
        <v>39</v>
      </c>
      <c r="AI55" s="9">
        <f t="shared" si="15"/>
        <v>307222000</v>
      </c>
      <c r="AJ55" s="10"/>
      <c r="AK55" s="8" t="s">
        <v>39</v>
      </c>
      <c r="AL55" s="9">
        <v>66334000</v>
      </c>
      <c r="AM55" s="10"/>
      <c r="AN55" s="8" t="s">
        <v>39</v>
      </c>
      <c r="AO55" s="9">
        <v>49020000</v>
      </c>
      <c r="AP55" s="10"/>
      <c r="AQ55" s="8" t="s">
        <v>39</v>
      </c>
      <c r="AR55" s="9">
        <f t="shared" si="16"/>
        <v>847175000</v>
      </c>
      <c r="AS55" s="10"/>
      <c r="AT55" s="18">
        <f>AS61</f>
        <v>1045250000</v>
      </c>
      <c r="AU55" s="23">
        <f t="shared" si="18"/>
        <v>81.04998804113848</v>
      </c>
      <c r="AW55" s="23"/>
      <c r="AX55" s="8" t="s">
        <v>39</v>
      </c>
      <c r="AY55" s="9">
        <v>847175000</v>
      </c>
      <c r="AZ55" s="10"/>
      <c r="BA55" s="25">
        <f t="shared" si="17"/>
        <v>81.04998804113848</v>
      </c>
      <c r="BB55" s="25"/>
    </row>
    <row r="56" spans="1:54" ht="12">
      <c r="A56" s="8" t="s">
        <v>40</v>
      </c>
      <c r="B56" s="9">
        <v>60000</v>
      </c>
      <c r="C56" s="10"/>
      <c r="D56" s="8" t="s">
        <v>40</v>
      </c>
      <c r="E56" s="9"/>
      <c r="F56" s="76"/>
      <c r="G56" s="8" t="s">
        <v>40</v>
      </c>
      <c r="H56" s="9">
        <f t="shared" si="12"/>
        <v>60000</v>
      </c>
      <c r="I56" s="10"/>
      <c r="J56" s="8" t="s">
        <v>40</v>
      </c>
      <c r="K56" s="9">
        <v>103000</v>
      </c>
      <c r="L56" s="10"/>
      <c r="M56" s="8" t="s">
        <v>40</v>
      </c>
      <c r="N56" s="9"/>
      <c r="O56" s="10"/>
      <c r="P56" s="8" t="s">
        <v>40</v>
      </c>
      <c r="Q56" s="9">
        <f t="shared" si="13"/>
        <v>103000</v>
      </c>
      <c r="R56" s="10"/>
      <c r="S56" s="8" t="s">
        <v>40</v>
      </c>
      <c r="T56" s="9"/>
      <c r="U56" s="10"/>
      <c r="V56" s="8" t="s">
        <v>40</v>
      </c>
      <c r="W56" s="9">
        <f t="shared" si="14"/>
        <v>0</v>
      </c>
      <c r="X56" s="10"/>
      <c r="Y56" s="8" t="s">
        <v>40</v>
      </c>
      <c r="Z56" s="9"/>
      <c r="AA56" s="10"/>
      <c r="AB56" s="8" t="s">
        <v>40</v>
      </c>
      <c r="AC56" s="9"/>
      <c r="AD56" s="10"/>
      <c r="AE56" s="8" t="s">
        <v>40</v>
      </c>
      <c r="AF56" s="9">
        <v>605000</v>
      </c>
      <c r="AG56" s="10"/>
      <c r="AH56" s="8" t="s">
        <v>40</v>
      </c>
      <c r="AI56" s="9">
        <f t="shared" si="15"/>
        <v>605000</v>
      </c>
      <c r="AJ56" s="10"/>
      <c r="AK56" s="8" t="s">
        <v>40</v>
      </c>
      <c r="AL56" s="9"/>
      <c r="AM56" s="10"/>
      <c r="AN56" s="8" t="s">
        <v>40</v>
      </c>
      <c r="AO56" s="9"/>
      <c r="AP56" s="10"/>
      <c r="AQ56" s="8" t="s">
        <v>40</v>
      </c>
      <c r="AR56" s="9">
        <f t="shared" si="16"/>
        <v>768000</v>
      </c>
      <c r="AS56" s="10"/>
      <c r="AT56" s="18">
        <f>AS61</f>
        <v>1045250000</v>
      </c>
      <c r="AU56" s="23">
        <f t="shared" si="18"/>
        <v>0.07347524515666108</v>
      </c>
      <c r="AW56" s="23"/>
      <c r="AX56" s="8" t="s">
        <v>40</v>
      </c>
      <c r="AY56" s="9">
        <v>768000</v>
      </c>
      <c r="AZ56" s="10"/>
      <c r="BA56" s="25">
        <f t="shared" si="17"/>
        <v>0.07347524515666108</v>
      </c>
      <c r="BB56" s="25"/>
    </row>
    <row r="57" spans="1:54" ht="12">
      <c r="A57" s="8" t="s">
        <v>41</v>
      </c>
      <c r="B57" s="9"/>
      <c r="C57" s="10"/>
      <c r="D57" s="8" t="s">
        <v>41</v>
      </c>
      <c r="E57" s="9"/>
      <c r="F57" s="76"/>
      <c r="G57" s="8" t="s">
        <v>41</v>
      </c>
      <c r="H57" s="9">
        <f t="shared" si="12"/>
        <v>0</v>
      </c>
      <c r="I57" s="10"/>
      <c r="J57" s="8" t="s">
        <v>41</v>
      </c>
      <c r="K57" s="9">
        <v>0</v>
      </c>
      <c r="L57" s="10"/>
      <c r="M57" s="8" t="s">
        <v>41</v>
      </c>
      <c r="N57" s="9"/>
      <c r="O57" s="10"/>
      <c r="P57" s="8" t="s">
        <v>41</v>
      </c>
      <c r="Q57" s="9">
        <f t="shared" si="13"/>
        <v>0</v>
      </c>
      <c r="R57" s="10"/>
      <c r="S57" s="8" t="s">
        <v>41</v>
      </c>
      <c r="T57" s="9"/>
      <c r="U57" s="10"/>
      <c r="V57" s="8" t="s">
        <v>41</v>
      </c>
      <c r="W57" s="9">
        <f t="shared" si="14"/>
        <v>0</v>
      </c>
      <c r="X57" s="10"/>
      <c r="Y57" s="8" t="s">
        <v>41</v>
      </c>
      <c r="Z57" s="9"/>
      <c r="AA57" s="10"/>
      <c r="AB57" s="8" t="s">
        <v>41</v>
      </c>
      <c r="AC57" s="9"/>
      <c r="AD57" s="10"/>
      <c r="AE57" s="8" t="s">
        <v>41</v>
      </c>
      <c r="AF57" s="9">
        <v>5000000</v>
      </c>
      <c r="AG57" s="10"/>
      <c r="AH57" s="8" t="s">
        <v>41</v>
      </c>
      <c r="AI57" s="9">
        <f t="shared" si="15"/>
        <v>5000000</v>
      </c>
      <c r="AJ57" s="10"/>
      <c r="AK57" s="8" t="s">
        <v>41</v>
      </c>
      <c r="AL57" s="9"/>
      <c r="AM57" s="10"/>
      <c r="AN57" s="8" t="s">
        <v>41</v>
      </c>
      <c r="AO57" s="9"/>
      <c r="AP57" s="10"/>
      <c r="AQ57" s="8" t="s">
        <v>41</v>
      </c>
      <c r="AR57" s="9">
        <f t="shared" si="16"/>
        <v>5000000</v>
      </c>
      <c r="AS57" s="10"/>
      <c r="AT57" s="18">
        <f>AS61</f>
        <v>1045250000</v>
      </c>
      <c r="AU57" s="23">
        <f t="shared" si="18"/>
        <v>0.4783544606553456</v>
      </c>
      <c r="AW57" s="23"/>
      <c r="AX57" s="8" t="s">
        <v>41</v>
      </c>
      <c r="AY57" s="9">
        <v>5000000</v>
      </c>
      <c r="AZ57" s="10"/>
      <c r="BA57" s="25">
        <f t="shared" si="17"/>
        <v>0.4783544606553456</v>
      </c>
      <c r="BB57" s="25"/>
    </row>
    <row r="58" spans="1:54" ht="12">
      <c r="A58" s="8" t="s">
        <v>42</v>
      </c>
      <c r="B58" s="9">
        <v>23000</v>
      </c>
      <c r="C58" s="10"/>
      <c r="D58" s="8" t="s">
        <v>42</v>
      </c>
      <c r="E58" s="9">
        <v>1224000</v>
      </c>
      <c r="F58" s="76"/>
      <c r="G58" s="8" t="s">
        <v>42</v>
      </c>
      <c r="H58" s="9">
        <f t="shared" si="12"/>
        <v>1247000</v>
      </c>
      <c r="I58" s="10"/>
      <c r="J58" s="8" t="s">
        <v>42</v>
      </c>
      <c r="K58" s="9">
        <v>1413000</v>
      </c>
      <c r="L58" s="10"/>
      <c r="M58" s="8" t="s">
        <v>42</v>
      </c>
      <c r="N58" s="9"/>
      <c r="O58" s="10"/>
      <c r="P58" s="8" t="s">
        <v>42</v>
      </c>
      <c r="Q58" s="9">
        <f t="shared" si="13"/>
        <v>1413000</v>
      </c>
      <c r="R58" s="10"/>
      <c r="S58" s="8" t="s">
        <v>42</v>
      </c>
      <c r="T58" s="9">
        <v>359000</v>
      </c>
      <c r="U58" s="10"/>
      <c r="V58" s="8" t="s">
        <v>42</v>
      </c>
      <c r="W58" s="9">
        <f t="shared" si="14"/>
        <v>359000</v>
      </c>
      <c r="X58" s="10"/>
      <c r="Y58" s="8" t="s">
        <v>42</v>
      </c>
      <c r="Z58" s="9"/>
      <c r="AA58" s="10"/>
      <c r="AB58" s="8" t="s">
        <v>42</v>
      </c>
      <c r="AC58" s="9">
        <v>3238000</v>
      </c>
      <c r="AD58" s="10"/>
      <c r="AE58" s="8" t="s">
        <v>42</v>
      </c>
      <c r="AF58" s="9"/>
      <c r="AG58" s="10"/>
      <c r="AH58" s="8" t="s">
        <v>42</v>
      </c>
      <c r="AI58" s="9">
        <f t="shared" si="15"/>
        <v>3238000</v>
      </c>
      <c r="AJ58" s="10"/>
      <c r="AK58" s="8" t="s">
        <v>42</v>
      </c>
      <c r="AL58" s="9"/>
      <c r="AM58" s="10"/>
      <c r="AN58" s="8" t="s">
        <v>42</v>
      </c>
      <c r="AO58" s="9"/>
      <c r="AP58" s="10"/>
      <c r="AQ58" s="8" t="s">
        <v>42</v>
      </c>
      <c r="AR58" s="9">
        <f t="shared" si="16"/>
        <v>6257000</v>
      </c>
      <c r="AS58" s="10"/>
      <c r="AT58" s="18">
        <f>AS61</f>
        <v>1045250000</v>
      </c>
      <c r="AU58" s="23">
        <f t="shared" si="18"/>
        <v>0.5986127720640995</v>
      </c>
      <c r="AW58" s="23"/>
      <c r="AX58" s="8" t="s">
        <v>42</v>
      </c>
      <c r="AY58" s="9">
        <v>6257000</v>
      </c>
      <c r="AZ58" s="10"/>
      <c r="BA58" s="25">
        <f t="shared" si="17"/>
        <v>0.5986127720640995</v>
      </c>
      <c r="BB58" s="25"/>
    </row>
    <row r="59" spans="1:54" ht="12">
      <c r="A59" s="8" t="s">
        <v>43</v>
      </c>
      <c r="B59" s="9">
        <v>1988000</v>
      </c>
      <c r="C59" s="10"/>
      <c r="D59" s="8" t="s">
        <v>43</v>
      </c>
      <c r="E59" s="9">
        <v>5827000</v>
      </c>
      <c r="F59" s="76"/>
      <c r="G59" s="8" t="s">
        <v>43</v>
      </c>
      <c r="H59" s="9">
        <f t="shared" si="12"/>
        <v>7815000</v>
      </c>
      <c r="I59" s="10"/>
      <c r="J59" s="8" t="s">
        <v>43</v>
      </c>
      <c r="K59" s="9">
        <v>2598000</v>
      </c>
      <c r="L59" s="10"/>
      <c r="M59" s="8" t="s">
        <v>43</v>
      </c>
      <c r="N59" s="9">
        <v>759000</v>
      </c>
      <c r="O59" s="10"/>
      <c r="P59" s="8" t="s">
        <v>43</v>
      </c>
      <c r="Q59" s="9">
        <f t="shared" si="13"/>
        <v>3357000</v>
      </c>
      <c r="R59" s="10"/>
      <c r="S59" s="8" t="s">
        <v>43</v>
      </c>
      <c r="T59" s="9">
        <v>2583000</v>
      </c>
      <c r="U59" s="10"/>
      <c r="V59" s="8" t="s">
        <v>43</v>
      </c>
      <c r="W59" s="9">
        <f t="shared" si="14"/>
        <v>2583000</v>
      </c>
      <c r="X59" s="10"/>
      <c r="Y59" s="8" t="s">
        <v>43</v>
      </c>
      <c r="Z59" s="9">
        <v>1873000</v>
      </c>
      <c r="AA59" s="10"/>
      <c r="AB59" s="8" t="s">
        <v>43</v>
      </c>
      <c r="AC59" s="9"/>
      <c r="AD59" s="10"/>
      <c r="AE59" s="8" t="s">
        <v>43</v>
      </c>
      <c r="AF59" s="9">
        <v>139000</v>
      </c>
      <c r="AG59" s="10"/>
      <c r="AH59" s="8" t="s">
        <v>43</v>
      </c>
      <c r="AI59" s="9">
        <f t="shared" si="15"/>
        <v>2012000</v>
      </c>
      <c r="AJ59" s="10"/>
      <c r="AK59" s="8" t="s">
        <v>43</v>
      </c>
      <c r="AL59" s="9">
        <v>11070000</v>
      </c>
      <c r="AM59" s="10"/>
      <c r="AN59" s="8" t="s">
        <v>43</v>
      </c>
      <c r="AO59" s="9">
        <v>757000</v>
      </c>
      <c r="AP59" s="10"/>
      <c r="AQ59" s="8" t="s">
        <v>43</v>
      </c>
      <c r="AR59" s="9">
        <f t="shared" si="16"/>
        <v>27594000</v>
      </c>
      <c r="AS59" s="10"/>
      <c r="AT59" s="18">
        <f>AS61</f>
        <v>1045250000</v>
      </c>
      <c r="AU59" s="23">
        <f t="shared" si="18"/>
        <v>2.6399425974647213</v>
      </c>
      <c r="AW59" s="23"/>
      <c r="AX59" s="8" t="s">
        <v>43</v>
      </c>
      <c r="AY59" s="9">
        <v>27594000</v>
      </c>
      <c r="AZ59" s="10"/>
      <c r="BA59" s="25">
        <f t="shared" si="17"/>
        <v>2.6399425974647213</v>
      </c>
      <c r="BB59" s="25"/>
    </row>
    <row r="60" spans="1:54" ht="12">
      <c r="A60" s="8" t="s">
        <v>44</v>
      </c>
      <c r="B60" s="12"/>
      <c r="C60" s="13"/>
      <c r="D60" s="8" t="s">
        <v>44</v>
      </c>
      <c r="E60" s="12"/>
      <c r="F60" s="77"/>
      <c r="G60" s="8" t="s">
        <v>44</v>
      </c>
      <c r="H60" s="12">
        <f t="shared" si="12"/>
        <v>0</v>
      </c>
      <c r="I60" s="13"/>
      <c r="J60" s="8" t="s">
        <v>44</v>
      </c>
      <c r="K60" s="12"/>
      <c r="L60" s="13"/>
      <c r="M60" s="8" t="s">
        <v>44</v>
      </c>
      <c r="N60" s="12"/>
      <c r="O60" s="13"/>
      <c r="P60" s="8" t="s">
        <v>44</v>
      </c>
      <c r="Q60" s="12">
        <f t="shared" si="13"/>
        <v>0</v>
      </c>
      <c r="R60" s="13"/>
      <c r="S60" s="8" t="s">
        <v>44</v>
      </c>
      <c r="T60" s="12"/>
      <c r="U60" s="13"/>
      <c r="V60" s="8" t="s">
        <v>44</v>
      </c>
      <c r="W60" s="12">
        <f t="shared" si="14"/>
        <v>0</v>
      </c>
      <c r="X60" s="13"/>
      <c r="Y60" s="8" t="s">
        <v>44</v>
      </c>
      <c r="Z60" s="12"/>
      <c r="AA60" s="13"/>
      <c r="AB60" s="8" t="s">
        <v>44</v>
      </c>
      <c r="AC60" s="12"/>
      <c r="AD60" s="13"/>
      <c r="AE60" s="8" t="s">
        <v>44</v>
      </c>
      <c r="AF60" s="12">
        <v>1223000</v>
      </c>
      <c r="AG60" s="13"/>
      <c r="AH60" s="8" t="s">
        <v>44</v>
      </c>
      <c r="AI60" s="12">
        <f t="shared" si="15"/>
        <v>1223000</v>
      </c>
      <c r="AJ60" s="13"/>
      <c r="AK60" s="8" t="s">
        <v>44</v>
      </c>
      <c r="AL60" s="12">
        <v>1242000</v>
      </c>
      <c r="AM60" s="13"/>
      <c r="AN60" s="8" t="s">
        <v>44</v>
      </c>
      <c r="AO60" s="12"/>
      <c r="AP60" s="13"/>
      <c r="AQ60" s="8" t="s">
        <v>44</v>
      </c>
      <c r="AR60" s="12">
        <f t="shared" si="16"/>
        <v>2465000</v>
      </c>
      <c r="AS60" s="13"/>
      <c r="AT60" s="18">
        <f>AS61</f>
        <v>1045250000</v>
      </c>
      <c r="AU60" s="23">
        <f t="shared" si="18"/>
        <v>0.23582874910308538</v>
      </c>
      <c r="AW60" s="23"/>
      <c r="AX60" s="8" t="s">
        <v>44</v>
      </c>
      <c r="AY60" s="12">
        <v>2465000</v>
      </c>
      <c r="AZ60" s="13"/>
      <c r="BA60" s="25">
        <f t="shared" si="17"/>
        <v>0.23582874910308538</v>
      </c>
      <c r="BB60" s="25"/>
    </row>
    <row r="61" spans="1:54" ht="12">
      <c r="A61" s="16" t="s">
        <v>45</v>
      </c>
      <c r="B61" s="2">
        <f>SUM(B53:B60)</f>
        <v>260642000</v>
      </c>
      <c r="C61" s="28">
        <f>B61/C2</f>
        <v>784.3409858955724</v>
      </c>
      <c r="D61" s="16" t="s">
        <v>45</v>
      </c>
      <c r="E61" s="2">
        <f>SUM(E53:E60)</f>
        <v>64735000</v>
      </c>
      <c r="F61" s="81">
        <f>E61/F2</f>
        <v>518.435763138084</v>
      </c>
      <c r="G61" s="16" t="s">
        <v>45</v>
      </c>
      <c r="H61" s="2">
        <f>SUM(H53:H60)</f>
        <v>325377000</v>
      </c>
      <c r="I61" s="28">
        <f>H61/I2</f>
        <v>711.7152587751245</v>
      </c>
      <c r="J61" s="16" t="s">
        <v>45</v>
      </c>
      <c r="K61" s="2">
        <f>SUM(K53:K60)</f>
        <v>101455000</v>
      </c>
      <c r="L61" s="28">
        <f>K61/L2</f>
        <v>491.98651892442354</v>
      </c>
      <c r="M61" s="16" t="s">
        <v>45</v>
      </c>
      <c r="N61" s="2">
        <f>SUM(N53:N60)</f>
        <v>30576000</v>
      </c>
      <c r="O61" s="28">
        <f>N61/O2</f>
        <v>524.6306686570238</v>
      </c>
      <c r="P61" s="16" t="s">
        <v>45</v>
      </c>
      <c r="Q61" s="2">
        <f>SUM(Q53:Q60)</f>
        <v>132031000</v>
      </c>
      <c r="R61" s="28">
        <f>Q61/R2</f>
        <v>499.1795717137499</v>
      </c>
      <c r="S61" s="16" t="s">
        <v>45</v>
      </c>
      <c r="T61" s="2">
        <f>SUM(T53:T60)</f>
        <v>49622000</v>
      </c>
      <c r="U61" s="28">
        <f>T61/U2</f>
        <v>324.06204081632654</v>
      </c>
      <c r="V61" s="16" t="s">
        <v>45</v>
      </c>
      <c r="W61" s="2">
        <f>T61</f>
        <v>49622000</v>
      </c>
      <c r="X61" s="28">
        <f>W61/X2</f>
        <v>324.06204081632654</v>
      </c>
      <c r="Y61" s="16" t="s">
        <v>45</v>
      </c>
      <c r="Z61" s="2">
        <f>SUM(Z53:Z60)</f>
        <v>23103000</v>
      </c>
      <c r="AA61" s="28">
        <f>Z61/AA2</f>
        <v>162.06376486268456</v>
      </c>
      <c r="AB61" s="16" t="s">
        <v>45</v>
      </c>
      <c r="AC61" s="2">
        <f>SUM(AC53:AC60)</f>
        <v>70885000</v>
      </c>
      <c r="AD61" s="28">
        <f>AC61/AD2</f>
        <v>506.20210950276004</v>
      </c>
      <c r="AE61" s="16" t="s">
        <v>45</v>
      </c>
      <c r="AF61" s="2">
        <f>SUM(AF53:AF60)</f>
        <v>291177000</v>
      </c>
      <c r="AG61" s="28">
        <f>AF61/AG2</f>
        <v>606.2941300178862</v>
      </c>
      <c r="AH61" s="16" t="s">
        <v>45</v>
      </c>
      <c r="AI61" s="2">
        <f>SUM(AI53:AI60)</f>
        <v>385165000</v>
      </c>
      <c r="AJ61" s="28">
        <f>AI61/AJ2</f>
        <v>504.90597696779815</v>
      </c>
      <c r="AK61" s="16" t="s">
        <v>45</v>
      </c>
      <c r="AL61" s="2">
        <f>SUM(AL53:AL60)</f>
        <v>103278000</v>
      </c>
      <c r="AM61" s="28">
        <v>0</v>
      </c>
      <c r="AN61" s="16" t="s">
        <v>45</v>
      </c>
      <c r="AO61" s="2">
        <f>SUM(AO53:AO60)</f>
        <v>49777000</v>
      </c>
      <c r="AP61" s="28">
        <f>AO61/AP2</f>
        <v>30.39558779437959</v>
      </c>
      <c r="AQ61" s="16" t="s">
        <v>45</v>
      </c>
      <c r="AR61" s="2">
        <f>SUM(AR53:AR60)</f>
        <v>1045250000</v>
      </c>
      <c r="AS61" s="20">
        <f>AR61</f>
        <v>1045250000</v>
      </c>
      <c r="AT61" s="18">
        <f>AS61</f>
        <v>1045250000</v>
      </c>
      <c r="AU61" s="1">
        <f>SUM(AU53:AU60)</f>
        <v>100</v>
      </c>
      <c r="AV61" s="18">
        <f>AR63</f>
        <v>2349972000</v>
      </c>
      <c r="AW61" s="23">
        <f>AS61*100/AV61</f>
        <v>44.47925336982738</v>
      </c>
      <c r="AX61" s="16" t="s">
        <v>45</v>
      </c>
      <c r="AY61" s="124">
        <v>1045250000</v>
      </c>
      <c r="AZ61" s="28">
        <f>AY61/AZ2</f>
        <v>638.2664311243199</v>
      </c>
      <c r="BA61" s="28">
        <f>SUM(BA53:BA60)</f>
        <v>100</v>
      </c>
      <c r="BB61" s="133">
        <f>AW61</f>
        <v>44.47925336982738</v>
      </c>
    </row>
    <row r="62" spans="1:54" ht="12">
      <c r="A62" s="7"/>
      <c r="B62" s="5"/>
      <c r="C62" s="7"/>
      <c r="D62" s="7"/>
      <c r="E62" s="5"/>
      <c r="F62" s="82"/>
      <c r="G62" s="7"/>
      <c r="H62" s="5"/>
      <c r="I62" s="7"/>
      <c r="J62" s="7"/>
      <c r="K62" s="5"/>
      <c r="L62" s="7"/>
      <c r="M62" s="7"/>
      <c r="N62" s="5"/>
      <c r="O62" s="7"/>
      <c r="P62" s="7"/>
      <c r="Q62" s="5"/>
      <c r="R62" s="7"/>
      <c r="S62" s="7"/>
      <c r="T62" s="5"/>
      <c r="U62" s="7"/>
      <c r="V62" s="7"/>
      <c r="W62" s="5"/>
      <c r="X62" s="7"/>
      <c r="Y62" s="7"/>
      <c r="Z62" s="5"/>
      <c r="AA62" s="7"/>
      <c r="AB62" s="7"/>
      <c r="AC62" s="5"/>
      <c r="AD62" s="7"/>
      <c r="AE62" s="7"/>
      <c r="AF62" s="5"/>
      <c r="AG62" s="7"/>
      <c r="AH62" s="7"/>
      <c r="AI62" s="5"/>
      <c r="AJ62" s="7"/>
      <c r="AK62" s="7"/>
      <c r="AL62" s="5"/>
      <c r="AM62" s="7"/>
      <c r="AN62" s="7"/>
      <c r="AO62" s="5"/>
      <c r="AP62" s="7"/>
      <c r="AQ62" s="7"/>
      <c r="AR62" s="5"/>
      <c r="AS62" s="7"/>
      <c r="AX62" s="7"/>
      <c r="AY62" s="5"/>
      <c r="AZ62" s="7"/>
      <c r="BA62" s="7"/>
      <c r="BB62" s="7"/>
    </row>
    <row r="63" spans="1:54" ht="12">
      <c r="A63" s="17" t="s">
        <v>49</v>
      </c>
      <c r="B63" s="12">
        <f>B61+B51+B11</f>
        <v>501804000</v>
      </c>
      <c r="C63" s="26"/>
      <c r="D63" s="17" t="s">
        <v>49</v>
      </c>
      <c r="E63" s="12">
        <f>E61+E51+E11</f>
        <v>131147000</v>
      </c>
      <c r="F63" s="83"/>
      <c r="G63" s="17" t="s">
        <v>49</v>
      </c>
      <c r="H63" s="12">
        <f>E63+B63</f>
        <v>632951000</v>
      </c>
      <c r="I63" s="26">
        <f>H63/I2</f>
        <v>1384.489022755062</v>
      </c>
      <c r="J63" s="17" t="s">
        <v>49</v>
      </c>
      <c r="K63" s="12">
        <f>K61+K51+K11</f>
        <v>262346000</v>
      </c>
      <c r="L63" s="26">
        <f>K63/L2</f>
        <v>1272.1964939504885</v>
      </c>
      <c r="M63" s="17" t="s">
        <v>49</v>
      </c>
      <c r="N63" s="12">
        <f>N61+N51+N11</f>
        <v>65556000</v>
      </c>
      <c r="O63" s="26">
        <f>N63/O2</f>
        <v>1124.8262727132342</v>
      </c>
      <c r="P63" s="17" t="s">
        <v>49</v>
      </c>
      <c r="Q63" s="12">
        <f>N63+K63</f>
        <v>327902000</v>
      </c>
      <c r="R63" s="26">
        <f>Q63/R2</f>
        <v>1239.7238521565544</v>
      </c>
      <c r="S63" s="17" t="s">
        <v>49</v>
      </c>
      <c r="T63" s="12">
        <f>T61+T51+T11</f>
        <v>181989000</v>
      </c>
      <c r="U63" s="26">
        <f>T63/U2</f>
        <v>1188.4995918367347</v>
      </c>
      <c r="V63" s="17" t="s">
        <v>49</v>
      </c>
      <c r="W63" s="12">
        <f>T63</f>
        <v>181989000</v>
      </c>
      <c r="X63" s="26">
        <f>W63/X2</f>
        <v>1188.4995918367347</v>
      </c>
      <c r="Y63" s="17" t="s">
        <v>49</v>
      </c>
      <c r="Z63" s="12">
        <f>Z61+Z51+Z11</f>
        <v>125240000</v>
      </c>
      <c r="AA63" s="26">
        <f>Z63/AA2</f>
        <v>878.5381080986286</v>
      </c>
      <c r="AB63" s="17" t="s">
        <v>49</v>
      </c>
      <c r="AC63" s="12">
        <f>AC61+AC51+AC11</f>
        <v>182879000</v>
      </c>
      <c r="AD63" s="26">
        <f>AC63/AD2</f>
        <v>1305.9707354694965</v>
      </c>
      <c r="AE63" s="17" t="s">
        <v>49</v>
      </c>
      <c r="AF63" s="12">
        <f>AF61+AF51+AF11</f>
        <v>681816000</v>
      </c>
      <c r="AG63" s="26">
        <f>AF63/AG2</f>
        <v>1419.6898743797592</v>
      </c>
      <c r="AH63" s="17" t="s">
        <v>49</v>
      </c>
      <c r="AI63" s="12">
        <f>AF63+AC63+Z63</f>
        <v>989935000</v>
      </c>
      <c r="AJ63" s="26">
        <f>AI63/AJ2</f>
        <v>1297.6882590827756</v>
      </c>
      <c r="AK63" s="17" t="s">
        <v>49</v>
      </c>
      <c r="AL63" s="12">
        <f>AL61+AL51+AL11</f>
        <v>136228000</v>
      </c>
      <c r="AM63" s="26" t="e">
        <f>AL63/AM2</f>
        <v>#VALUE!</v>
      </c>
      <c r="AN63" s="17" t="s">
        <v>49</v>
      </c>
      <c r="AO63" s="12">
        <f>AO61+AO51+AO11</f>
        <v>80967000</v>
      </c>
      <c r="AP63" s="26">
        <f>AO63/AP2</f>
        <v>49.4412993339802</v>
      </c>
      <c r="AQ63" s="17" t="s">
        <v>49</v>
      </c>
      <c r="AR63" s="12">
        <f>AR61+AR51+AR11</f>
        <v>2349972000</v>
      </c>
      <c r="AS63" s="26">
        <f>AR63/AS2</f>
        <v>1434.9755959646784</v>
      </c>
      <c r="AT63" s="18">
        <f>SUM(AT5:AT61)</f>
        <v>24450209000</v>
      </c>
      <c r="AW63" s="1">
        <f>SUM(AW4:AW61)</f>
        <v>100</v>
      </c>
      <c r="AX63" s="17" t="s">
        <v>49</v>
      </c>
      <c r="AY63" s="125">
        <v>2349972000</v>
      </c>
      <c r="AZ63" s="26">
        <f>AY63/AZ2</f>
        <v>1434.9755959646784</v>
      </c>
      <c r="BA63" s="15"/>
      <c r="BB63" s="15">
        <f>SUM(BB4:BB61)</f>
        <v>100</v>
      </c>
    </row>
    <row r="64" spans="44:51" ht="12">
      <c r="AR64" s="18" t="s">
        <v>65</v>
      </c>
      <c r="AY64" s="18" t="s">
        <v>65</v>
      </c>
    </row>
    <row r="65" spans="44:51" ht="12">
      <c r="AR65" s="18" t="s">
        <v>65</v>
      </c>
      <c r="AY65" s="18" t="s">
        <v>65</v>
      </c>
    </row>
  </sheetData>
  <mergeCells count="32">
    <mergeCell ref="AY1:BB1"/>
    <mergeCell ref="AR1:AS1"/>
    <mergeCell ref="AQ2:AQ3"/>
    <mergeCell ref="AL1:AM1"/>
    <mergeCell ref="AK2:AK3"/>
    <mergeCell ref="AO1:AP1"/>
    <mergeCell ref="AN2:AN3"/>
    <mergeCell ref="AF1:AG1"/>
    <mergeCell ref="AB2:AB3"/>
    <mergeCell ref="T1:U1"/>
    <mergeCell ref="AE2:AE3"/>
    <mergeCell ref="AI1:AJ1"/>
    <mergeCell ref="AH2:AH3"/>
    <mergeCell ref="Z1:AA1"/>
    <mergeCell ref="M2:M3"/>
    <mergeCell ref="Q1:R1"/>
    <mergeCell ref="P2:P3"/>
    <mergeCell ref="AX2:AX3"/>
    <mergeCell ref="S2:S3"/>
    <mergeCell ref="W1:X1"/>
    <mergeCell ref="V2:V3"/>
    <mergeCell ref="N1:O1"/>
    <mergeCell ref="Y2:Y3"/>
    <mergeCell ref="AC1:AD1"/>
    <mergeCell ref="A2:A3"/>
    <mergeCell ref="D2:D3"/>
    <mergeCell ref="B1:C1"/>
    <mergeCell ref="E1:F1"/>
    <mergeCell ref="H1:I1"/>
    <mergeCell ref="G2:G3"/>
    <mergeCell ref="K1:L1"/>
    <mergeCell ref="J2:J3"/>
  </mergeCells>
  <printOptions/>
  <pageMargins left="0.47" right="0.2" top="0.65" bottom="0.29" header="0.18" footer="0.09"/>
  <pageSetup horizontalDpi="300" verticalDpi="300" orientation="portrait" paperSize="9" r:id="rId1"/>
  <headerFooter alignWithMargins="0">
    <oddHeader xml:space="preserve">&amp;L&amp;"Arial,Grassetto"&amp;14Regione autonoma della Sardegna 
Spesa sanitaria di parte corrente sostenuta nel  2003&amp;R </oddHeader>
    <oddFooter>&amp;C &amp;Rfonte dati modello ministeriale LA 2003
</oddFooter>
  </headerFooter>
  <colBreaks count="15" manualBreakCount="15">
    <brk id="3" max="65535" man="1"/>
    <brk id="6" max="65535" man="1"/>
    <brk id="9" max="65535" man="1"/>
    <brk id="12" max="65535" man="1"/>
    <brk id="15" max="65535" man="1"/>
    <brk id="18" max="65535" man="1"/>
    <brk id="21" max="65535" man="1"/>
    <brk id="24" max="65535" man="1"/>
    <brk id="27" max="65535" man="1"/>
    <brk id="30" max="65535" man="1"/>
    <brk id="33" max="65535" man="1"/>
    <brk id="36" max="65535" man="1"/>
    <brk id="39" max="65535" man="1"/>
    <brk id="42" max="65535" man="1"/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showGridLines="0" workbookViewId="0" topLeftCell="A1">
      <selection activeCell="A9" sqref="A9"/>
    </sheetView>
  </sheetViews>
  <sheetFormatPr defaultColWidth="9.140625" defaultRowHeight="12.75"/>
  <cols>
    <col min="1" max="1" width="26.8515625" style="39" customWidth="1"/>
    <col min="2" max="2" width="10.140625" style="38" customWidth="1"/>
    <col min="3" max="3" width="9.28125" style="38" customWidth="1"/>
    <col min="4" max="4" width="11.00390625" style="38" customWidth="1"/>
    <col min="5" max="5" width="8.7109375" style="38" customWidth="1"/>
    <col min="6" max="6" width="9.28125" style="38" customWidth="1"/>
    <col min="7" max="7" width="10.00390625" style="38" customWidth="1"/>
    <col min="8" max="8" width="6.7109375" style="38" customWidth="1"/>
    <col min="9" max="10" width="9.28125" style="38" customWidth="1"/>
    <col min="11" max="11" width="8.8515625" style="38" customWidth="1"/>
    <col min="12" max="12" width="7.8515625" style="38" customWidth="1"/>
    <col min="13" max="13" width="7.421875" style="38" customWidth="1"/>
    <col min="14" max="14" width="12.00390625" style="38" customWidth="1"/>
    <col min="15" max="16384" width="9.28125" style="39" customWidth="1"/>
  </cols>
  <sheetData>
    <row r="1" spans="1:14" ht="12">
      <c r="A1" s="38" t="s">
        <v>65</v>
      </c>
      <c r="B1" s="38" t="s">
        <v>65</v>
      </c>
      <c r="C1" s="38" t="s">
        <v>65</v>
      </c>
      <c r="J1" s="99" t="s">
        <v>98</v>
      </c>
      <c r="K1" s="99"/>
      <c r="L1" s="99"/>
      <c r="M1" s="99"/>
      <c r="N1" s="99"/>
    </row>
    <row r="2" spans="1:14" s="62" customFormat="1" ht="26.25" customHeight="1">
      <c r="A2" s="71" t="s">
        <v>100</v>
      </c>
      <c r="B2" s="104" t="s">
        <v>99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ht="31.5" customHeight="1">
      <c r="A3" s="40" t="s">
        <v>71</v>
      </c>
      <c r="B3" s="107" t="s">
        <v>72</v>
      </c>
      <c r="C3" s="108"/>
      <c r="D3" s="109" t="s">
        <v>73</v>
      </c>
      <c r="E3" s="110"/>
      <c r="F3" s="111"/>
      <c r="G3" s="109" t="s">
        <v>74</v>
      </c>
      <c r="H3" s="110"/>
      <c r="I3" s="110"/>
      <c r="J3" s="111"/>
      <c r="K3" s="100" t="s">
        <v>101</v>
      </c>
      <c r="L3" s="102" t="s">
        <v>102</v>
      </c>
      <c r="M3" s="54" t="s">
        <v>75</v>
      </c>
      <c r="N3" s="54" t="s">
        <v>76</v>
      </c>
    </row>
    <row r="4" spans="1:14" ht="36" customHeight="1">
      <c r="A4" s="42"/>
      <c r="B4" s="44" t="s">
        <v>77</v>
      </c>
      <c r="C4" s="53" t="s">
        <v>78</v>
      </c>
      <c r="D4" s="53" t="s">
        <v>79</v>
      </c>
      <c r="E4" s="44" t="s">
        <v>77</v>
      </c>
      <c r="F4" s="53" t="s">
        <v>78</v>
      </c>
      <c r="G4" s="44" t="s">
        <v>80</v>
      </c>
      <c r="H4" s="44" t="s">
        <v>81</v>
      </c>
      <c r="I4" s="44" t="s">
        <v>82</v>
      </c>
      <c r="J4" s="44" t="s">
        <v>83</v>
      </c>
      <c r="K4" s="101"/>
      <c r="L4" s="103"/>
      <c r="M4" s="45"/>
      <c r="N4" s="45"/>
    </row>
    <row r="5" spans="1:14" ht="26.25" customHeight="1" thickBot="1">
      <c r="A5" s="41" t="s">
        <v>84</v>
      </c>
      <c r="B5" s="46">
        <v>70933</v>
      </c>
      <c r="C5" s="46">
        <v>2678</v>
      </c>
      <c r="D5" s="46">
        <v>131847</v>
      </c>
      <c r="E5" s="46">
        <v>7986</v>
      </c>
      <c r="F5" s="46">
        <v>41074</v>
      </c>
      <c r="G5" s="46">
        <v>172715</v>
      </c>
      <c r="H5" s="46">
        <v>237</v>
      </c>
      <c r="I5" s="46">
        <v>29634</v>
      </c>
      <c r="J5" s="46">
        <v>10938</v>
      </c>
      <c r="K5" s="46">
        <v>8396</v>
      </c>
      <c r="L5" s="46">
        <v>10150</v>
      </c>
      <c r="M5" s="46">
        <v>15216</v>
      </c>
      <c r="N5" s="43">
        <f>SUM(B5:M5)</f>
        <v>501804</v>
      </c>
    </row>
    <row r="6" spans="1:14" ht="26.25" customHeight="1" thickBot="1">
      <c r="A6" s="42" t="s">
        <v>85</v>
      </c>
      <c r="B6" s="47">
        <v>11229</v>
      </c>
      <c r="C6" s="46">
        <v>1352</v>
      </c>
      <c r="D6" s="46">
        <v>43783</v>
      </c>
      <c r="E6" s="46">
        <v>1228</v>
      </c>
      <c r="F6" s="46">
        <v>11014</v>
      </c>
      <c r="G6" s="46">
        <v>45547</v>
      </c>
      <c r="H6" s="46">
        <v>162</v>
      </c>
      <c r="I6" s="46">
        <v>6688</v>
      </c>
      <c r="J6" s="46">
        <v>3800</v>
      </c>
      <c r="K6" s="46">
        <v>2120</v>
      </c>
      <c r="L6" s="46">
        <v>399</v>
      </c>
      <c r="M6" s="46">
        <v>3825</v>
      </c>
      <c r="N6" s="43">
        <f>SUM(B6:M6)</f>
        <v>131147</v>
      </c>
    </row>
    <row r="7" spans="1:14" ht="28.5" customHeight="1" thickBot="1">
      <c r="A7" s="51" t="s">
        <v>86</v>
      </c>
      <c r="B7" s="47">
        <f>SUM(B5:B6)</f>
        <v>82162</v>
      </c>
      <c r="C7" s="47">
        <f aca="true" t="shared" si="0" ref="C7:M7">SUM(C5:C6)</f>
        <v>4030</v>
      </c>
      <c r="D7" s="47">
        <f t="shared" si="0"/>
        <v>175630</v>
      </c>
      <c r="E7" s="47">
        <f t="shared" si="0"/>
        <v>9214</v>
      </c>
      <c r="F7" s="47">
        <f t="shared" si="0"/>
        <v>52088</v>
      </c>
      <c r="G7" s="47">
        <f t="shared" si="0"/>
        <v>218262</v>
      </c>
      <c r="H7" s="47">
        <f t="shared" si="0"/>
        <v>399</v>
      </c>
      <c r="I7" s="47">
        <f t="shared" si="0"/>
        <v>36322</v>
      </c>
      <c r="J7" s="47">
        <f t="shared" si="0"/>
        <v>14738</v>
      </c>
      <c r="K7" s="47">
        <f t="shared" si="0"/>
        <v>10516</v>
      </c>
      <c r="L7" s="47">
        <f t="shared" si="0"/>
        <v>10549</v>
      </c>
      <c r="M7" s="47">
        <f t="shared" si="0"/>
        <v>19041</v>
      </c>
      <c r="N7" s="49">
        <f>SUM(B7:M7)</f>
        <v>632951</v>
      </c>
    </row>
    <row r="8" spans="1:14" ht="26.25" customHeight="1">
      <c r="A8" s="42" t="s">
        <v>89</v>
      </c>
      <c r="B8" s="48">
        <v>26903</v>
      </c>
      <c r="C8" s="48">
        <v>3780</v>
      </c>
      <c r="D8" s="48">
        <v>73141</v>
      </c>
      <c r="E8" s="48">
        <v>4382</v>
      </c>
      <c r="F8" s="48">
        <v>22649</v>
      </c>
      <c r="G8" s="48">
        <v>93339</v>
      </c>
      <c r="H8" s="48">
        <v>127</v>
      </c>
      <c r="I8" s="48">
        <v>13229</v>
      </c>
      <c r="J8" s="48">
        <v>7249</v>
      </c>
      <c r="K8" s="48">
        <v>5797</v>
      </c>
      <c r="L8" s="48">
        <v>1010</v>
      </c>
      <c r="M8" s="48">
        <v>10740</v>
      </c>
      <c r="N8" s="50">
        <f aca="true" t="shared" si="1" ref="N8:N15">SUM(B8:M8)</f>
        <v>262346</v>
      </c>
    </row>
    <row r="9" spans="1:14" ht="26.25" customHeight="1" thickBot="1">
      <c r="A9" s="42" t="s">
        <v>104</v>
      </c>
      <c r="B9" s="46">
        <v>3454</v>
      </c>
      <c r="C9" s="46">
        <v>764</v>
      </c>
      <c r="D9" s="46">
        <v>29672</v>
      </c>
      <c r="E9" s="46">
        <v>1331</v>
      </c>
      <c r="F9" s="46">
        <v>3267</v>
      </c>
      <c r="G9" s="46">
        <v>18898</v>
      </c>
      <c r="H9" s="46">
        <v>74</v>
      </c>
      <c r="I9" s="46">
        <v>2796</v>
      </c>
      <c r="J9" s="46">
        <v>1859</v>
      </c>
      <c r="K9" s="46">
        <v>1206</v>
      </c>
      <c r="L9" s="46">
        <v>163</v>
      </c>
      <c r="M9" s="46">
        <v>2072</v>
      </c>
      <c r="N9" s="43">
        <f t="shared" si="1"/>
        <v>65556</v>
      </c>
    </row>
    <row r="10" spans="1:14" ht="28.5" customHeight="1" thickBot="1">
      <c r="A10" s="51" t="s">
        <v>87</v>
      </c>
      <c r="B10" s="47">
        <f>SUM(B8:B9)</f>
        <v>30357</v>
      </c>
      <c r="C10" s="47">
        <f aca="true" t="shared" si="2" ref="C10:M10">SUM(C8:C9)</f>
        <v>4544</v>
      </c>
      <c r="D10" s="47">
        <f t="shared" si="2"/>
        <v>102813</v>
      </c>
      <c r="E10" s="47">
        <f t="shared" si="2"/>
        <v>5713</v>
      </c>
      <c r="F10" s="47">
        <f t="shared" si="2"/>
        <v>25916</v>
      </c>
      <c r="G10" s="47">
        <f t="shared" si="2"/>
        <v>112237</v>
      </c>
      <c r="H10" s="47">
        <f t="shared" si="2"/>
        <v>201</v>
      </c>
      <c r="I10" s="47">
        <f t="shared" si="2"/>
        <v>16025</v>
      </c>
      <c r="J10" s="47">
        <f t="shared" si="2"/>
        <v>9108</v>
      </c>
      <c r="K10" s="47">
        <f t="shared" si="2"/>
        <v>7003</v>
      </c>
      <c r="L10" s="47">
        <f t="shared" si="2"/>
        <v>1173</v>
      </c>
      <c r="M10" s="47">
        <f t="shared" si="2"/>
        <v>12812</v>
      </c>
      <c r="N10" s="49">
        <f t="shared" si="1"/>
        <v>327902</v>
      </c>
    </row>
    <row r="11" spans="1:14" ht="26.25" customHeight="1" thickBot="1">
      <c r="A11" s="42" t="s">
        <v>90</v>
      </c>
      <c r="B11" s="46">
        <v>10233</v>
      </c>
      <c r="C11" s="46">
        <v>1087</v>
      </c>
      <c r="D11" s="46">
        <v>76640</v>
      </c>
      <c r="E11" s="46">
        <v>2905</v>
      </c>
      <c r="F11" s="46">
        <v>11628</v>
      </c>
      <c r="G11" s="46">
        <v>49529</v>
      </c>
      <c r="H11" s="46">
        <v>216</v>
      </c>
      <c r="I11" s="46">
        <v>6639</v>
      </c>
      <c r="J11" s="46">
        <v>4261</v>
      </c>
      <c r="K11" s="46">
        <v>2987</v>
      </c>
      <c r="L11" s="46">
        <v>1894</v>
      </c>
      <c r="M11" s="46">
        <v>13970</v>
      </c>
      <c r="N11" s="43">
        <f t="shared" si="1"/>
        <v>181989</v>
      </c>
    </row>
    <row r="12" spans="1:14" ht="28.5" customHeight="1" thickBot="1">
      <c r="A12" s="51" t="s">
        <v>88</v>
      </c>
      <c r="B12" s="47">
        <f>SUM(B11)</f>
        <v>10233</v>
      </c>
      <c r="C12" s="47">
        <f aca="true" t="shared" si="3" ref="C12:M12">SUM(C11)</f>
        <v>1087</v>
      </c>
      <c r="D12" s="47">
        <f t="shared" si="3"/>
        <v>76640</v>
      </c>
      <c r="E12" s="47">
        <f t="shared" si="3"/>
        <v>2905</v>
      </c>
      <c r="F12" s="47">
        <f t="shared" si="3"/>
        <v>11628</v>
      </c>
      <c r="G12" s="47">
        <f t="shared" si="3"/>
        <v>49529</v>
      </c>
      <c r="H12" s="47">
        <f t="shared" si="3"/>
        <v>216</v>
      </c>
      <c r="I12" s="47">
        <f t="shared" si="3"/>
        <v>6639</v>
      </c>
      <c r="J12" s="47">
        <f t="shared" si="3"/>
        <v>4261</v>
      </c>
      <c r="K12" s="47">
        <f t="shared" si="3"/>
        <v>2987</v>
      </c>
      <c r="L12" s="47">
        <f t="shared" si="3"/>
        <v>1894</v>
      </c>
      <c r="M12" s="47">
        <f t="shared" si="3"/>
        <v>13970</v>
      </c>
      <c r="N12" s="49">
        <f t="shared" si="1"/>
        <v>181989</v>
      </c>
    </row>
    <row r="13" spans="1:14" ht="30" customHeight="1">
      <c r="A13" s="42" t="s">
        <v>91</v>
      </c>
      <c r="B13" s="46">
        <v>7030</v>
      </c>
      <c r="C13" s="46">
        <v>720</v>
      </c>
      <c r="D13" s="46">
        <v>65836</v>
      </c>
      <c r="E13" s="46">
        <v>495</v>
      </c>
      <c r="F13" s="46">
        <v>7173</v>
      </c>
      <c r="G13" s="46">
        <v>30490</v>
      </c>
      <c r="H13" s="46">
        <v>181</v>
      </c>
      <c r="I13" s="46">
        <v>3293</v>
      </c>
      <c r="J13" s="46">
        <v>3579</v>
      </c>
      <c r="K13" s="46">
        <v>2074</v>
      </c>
      <c r="L13" s="46">
        <v>1270</v>
      </c>
      <c r="M13" s="46">
        <v>3099</v>
      </c>
      <c r="N13" s="43">
        <f t="shared" si="1"/>
        <v>125240</v>
      </c>
    </row>
    <row r="14" spans="1:14" ht="30" customHeight="1">
      <c r="A14" s="42" t="s">
        <v>93</v>
      </c>
      <c r="B14" s="46">
        <v>13602</v>
      </c>
      <c r="C14" s="46">
        <v>1470</v>
      </c>
      <c r="D14" s="46">
        <v>74935</v>
      </c>
      <c r="E14" s="46">
        <v>0</v>
      </c>
      <c r="F14" s="46">
        <v>10422</v>
      </c>
      <c r="G14" s="46">
        <v>60499</v>
      </c>
      <c r="H14" s="46">
        <v>243</v>
      </c>
      <c r="I14" s="46">
        <v>8931</v>
      </c>
      <c r="J14" s="46">
        <v>5365</v>
      </c>
      <c r="K14" s="46"/>
      <c r="L14" s="46"/>
      <c r="M14" s="46">
        <v>7412</v>
      </c>
      <c r="N14" s="43">
        <f t="shared" si="1"/>
        <v>182879</v>
      </c>
    </row>
    <row r="15" spans="1:14" ht="30" customHeight="1" thickBot="1">
      <c r="A15" s="42" t="s">
        <v>92</v>
      </c>
      <c r="B15" s="46">
        <v>69095</v>
      </c>
      <c r="C15" s="46">
        <v>4603</v>
      </c>
      <c r="D15" s="46">
        <v>282287</v>
      </c>
      <c r="E15" s="46">
        <v>6596</v>
      </c>
      <c r="F15" s="46">
        <v>37820</v>
      </c>
      <c r="G15" s="46">
        <v>197884</v>
      </c>
      <c r="H15" s="46">
        <v>928</v>
      </c>
      <c r="I15" s="46">
        <v>29823</v>
      </c>
      <c r="J15" s="46">
        <v>14320</v>
      </c>
      <c r="K15" s="46">
        <v>6876</v>
      </c>
      <c r="L15" s="46">
        <v>7374</v>
      </c>
      <c r="M15" s="46">
        <v>24210</v>
      </c>
      <c r="N15" s="43">
        <f t="shared" si="1"/>
        <v>681816</v>
      </c>
    </row>
    <row r="16" spans="1:14" ht="28.5" customHeight="1" thickBot="1">
      <c r="A16" s="51" t="s">
        <v>94</v>
      </c>
      <c r="B16" s="47">
        <f>SUM(B13:B15)</f>
        <v>89727</v>
      </c>
      <c r="C16" s="47">
        <f aca="true" t="shared" si="4" ref="C16:M16">SUM(C13:C15)</f>
        <v>6793</v>
      </c>
      <c r="D16" s="47">
        <f t="shared" si="4"/>
        <v>423058</v>
      </c>
      <c r="E16" s="47">
        <f t="shared" si="4"/>
        <v>7091</v>
      </c>
      <c r="F16" s="47">
        <f t="shared" si="4"/>
        <v>55415</v>
      </c>
      <c r="G16" s="47">
        <f t="shared" si="4"/>
        <v>288873</v>
      </c>
      <c r="H16" s="47">
        <f t="shared" si="4"/>
        <v>1352</v>
      </c>
      <c r="I16" s="47">
        <f t="shared" si="4"/>
        <v>42047</v>
      </c>
      <c r="J16" s="47">
        <f t="shared" si="4"/>
        <v>23264</v>
      </c>
      <c r="K16" s="47">
        <f t="shared" si="4"/>
        <v>8950</v>
      </c>
      <c r="L16" s="47">
        <f t="shared" si="4"/>
        <v>8644</v>
      </c>
      <c r="M16" s="47">
        <f t="shared" si="4"/>
        <v>34721</v>
      </c>
      <c r="N16" s="49">
        <f>SUM(B16:M16)</f>
        <v>989935</v>
      </c>
    </row>
    <row r="17" spans="1:14" ht="26.25" customHeight="1">
      <c r="A17" s="42" t="s">
        <v>95</v>
      </c>
      <c r="B17" s="46">
        <v>26049</v>
      </c>
      <c r="C17" s="46">
        <v>2407</v>
      </c>
      <c r="D17" s="46"/>
      <c r="E17" s="46">
        <v>1906</v>
      </c>
      <c r="F17" s="46">
        <v>13393</v>
      </c>
      <c r="G17" s="46">
        <v>64894</v>
      </c>
      <c r="H17" s="46">
        <v>201</v>
      </c>
      <c r="I17" s="46">
        <v>3182</v>
      </c>
      <c r="J17" s="46">
        <v>10083</v>
      </c>
      <c r="K17" s="46">
        <v>4927</v>
      </c>
      <c r="L17" s="46">
        <v>895</v>
      </c>
      <c r="M17" s="46">
        <v>8291</v>
      </c>
      <c r="N17" s="43">
        <f>SUM(B17:M17)</f>
        <v>136228</v>
      </c>
    </row>
    <row r="18" spans="1:14" ht="26.25" customHeight="1" thickBot="1">
      <c r="A18" s="42" t="s">
        <v>96</v>
      </c>
      <c r="B18" s="46">
        <v>10967</v>
      </c>
      <c r="C18" s="46">
        <v>930</v>
      </c>
      <c r="D18" s="46">
        <v>29715</v>
      </c>
      <c r="E18" s="46">
        <v>5535</v>
      </c>
      <c r="F18" s="46">
        <v>7000</v>
      </c>
      <c r="G18" s="46"/>
      <c r="H18" s="46"/>
      <c r="I18" s="46"/>
      <c r="J18" s="46"/>
      <c r="K18" s="46">
        <v>25000</v>
      </c>
      <c r="L18" s="46"/>
      <c r="M18" s="46">
        <v>1820</v>
      </c>
      <c r="N18" s="43">
        <f>SUM(B18:M18)</f>
        <v>80967</v>
      </c>
    </row>
    <row r="19" spans="1:14" ht="28.5" customHeight="1" thickBot="1">
      <c r="A19" s="52" t="s">
        <v>97</v>
      </c>
      <c r="B19" s="47">
        <f>SUM(B18+B16+B17+B12+B10+B7)</f>
        <v>249495</v>
      </c>
      <c r="C19" s="47">
        <f aca="true" t="shared" si="5" ref="C19:M19">SUM(C18+C16+C17+C12+C10+C7)</f>
        <v>19791</v>
      </c>
      <c r="D19" s="47">
        <f t="shared" si="5"/>
        <v>807856</v>
      </c>
      <c r="E19" s="47">
        <f t="shared" si="5"/>
        <v>32364</v>
      </c>
      <c r="F19" s="47">
        <f t="shared" si="5"/>
        <v>165440</v>
      </c>
      <c r="G19" s="47">
        <f t="shared" si="5"/>
        <v>733795</v>
      </c>
      <c r="H19" s="47">
        <f t="shared" si="5"/>
        <v>2369</v>
      </c>
      <c r="I19" s="47">
        <f t="shared" si="5"/>
        <v>104215</v>
      </c>
      <c r="J19" s="47">
        <f t="shared" si="5"/>
        <v>61454</v>
      </c>
      <c r="K19" s="47">
        <f t="shared" si="5"/>
        <v>59383</v>
      </c>
      <c r="L19" s="47">
        <f t="shared" si="5"/>
        <v>23155</v>
      </c>
      <c r="M19" s="47">
        <f t="shared" si="5"/>
        <v>90655</v>
      </c>
      <c r="N19" s="55">
        <f>SUM(B19:M19)</f>
        <v>2349972</v>
      </c>
    </row>
  </sheetData>
  <mergeCells count="7">
    <mergeCell ref="J1:N1"/>
    <mergeCell ref="K3:K4"/>
    <mergeCell ref="L3:L4"/>
    <mergeCell ref="B2:N2"/>
    <mergeCell ref="B3:C3"/>
    <mergeCell ref="D3:F3"/>
    <mergeCell ref="G3:J3"/>
  </mergeCells>
  <printOptions/>
  <pageMargins left="0.14" right="0.11" top="0.65" bottom="0.42" header="0.15" footer="0.24"/>
  <pageSetup horizontalDpi="300" verticalDpi="300" orientation="landscape" paperSize="9" r:id="rId1"/>
  <headerFooter alignWithMargins="0">
    <oddHeader>&amp;L&amp;"Arial,Grassetto"&amp;11Regione Autonoma della Sardegna
Assessorato dell'Igiene e Sanità &amp;Rf&amp;"Arial,Grassetto"onte dati modello ministeriale LA 2003</oddHeader>
    <oddFooter>&amp;RTAB 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showGridLines="0" workbookViewId="0" topLeftCell="A31">
      <selection activeCell="O54" sqref="O54"/>
    </sheetView>
  </sheetViews>
  <sheetFormatPr defaultColWidth="9.140625" defaultRowHeight="12.75"/>
  <cols>
    <col min="1" max="1" width="38.00390625" style="61" customWidth="1"/>
    <col min="2" max="3" width="9.7109375" style="62" customWidth="1"/>
    <col min="4" max="4" width="9.00390625" style="62" customWidth="1"/>
    <col min="5" max="6" width="8.28125" style="62" customWidth="1"/>
    <col min="7" max="7" width="10.00390625" style="62" bestFit="1" customWidth="1"/>
    <col min="8" max="8" width="6.28125" style="62" customWidth="1"/>
    <col min="9" max="9" width="8.7109375" style="62" customWidth="1"/>
    <col min="10" max="11" width="7.57421875" style="62" customWidth="1"/>
    <col min="12" max="12" width="6.8515625" style="62" customWidth="1"/>
    <col min="13" max="13" width="7.57421875" style="62" customWidth="1"/>
    <col min="14" max="14" width="9.140625" style="62" customWidth="1"/>
    <col min="15" max="15" width="10.421875" style="62" customWidth="1"/>
    <col min="16" max="16384" width="9.140625" style="62" customWidth="1"/>
  </cols>
  <sheetData>
    <row r="1" spans="1:14" ht="28.5" customHeight="1">
      <c r="A1" s="71" t="s">
        <v>100</v>
      </c>
      <c r="B1" s="104" t="s">
        <v>99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ht="24.75" customHeight="1">
      <c r="A2" s="112" t="s">
        <v>0</v>
      </c>
      <c r="B2" s="114" t="s">
        <v>72</v>
      </c>
      <c r="C2" s="115"/>
      <c r="D2" s="116" t="s">
        <v>73</v>
      </c>
      <c r="E2" s="117"/>
      <c r="F2" s="117"/>
      <c r="G2" s="116" t="s">
        <v>74</v>
      </c>
      <c r="H2" s="117"/>
      <c r="I2" s="117"/>
      <c r="J2" s="118"/>
      <c r="K2" s="102" t="s">
        <v>101</v>
      </c>
      <c r="L2" s="102" t="s">
        <v>102</v>
      </c>
      <c r="M2" s="119" t="s">
        <v>75</v>
      </c>
      <c r="N2" s="119" t="s">
        <v>76</v>
      </c>
    </row>
    <row r="3" spans="1:14" ht="60.75" customHeight="1">
      <c r="A3" s="113"/>
      <c r="B3" s="72" t="s">
        <v>77</v>
      </c>
      <c r="C3" s="72" t="s">
        <v>78</v>
      </c>
      <c r="D3" s="63" t="s">
        <v>79</v>
      </c>
      <c r="E3" s="72" t="s">
        <v>77</v>
      </c>
      <c r="F3" s="63" t="s">
        <v>78</v>
      </c>
      <c r="G3" s="72" t="s">
        <v>80</v>
      </c>
      <c r="H3" s="72" t="s">
        <v>81</v>
      </c>
      <c r="I3" s="72" t="s">
        <v>82</v>
      </c>
      <c r="J3" s="72" t="s">
        <v>83</v>
      </c>
      <c r="K3" s="103"/>
      <c r="L3" s="103"/>
      <c r="M3" s="120"/>
      <c r="N3" s="120"/>
    </row>
    <row r="4" spans="1:14" ht="12.75" customHeight="1">
      <c r="A4" s="56" t="s">
        <v>48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1:14" ht="12.75" customHeight="1">
      <c r="A5" s="57" t="s">
        <v>3</v>
      </c>
      <c r="B5" s="67">
        <v>921</v>
      </c>
      <c r="C5" s="67">
        <v>245</v>
      </c>
      <c r="D5" s="67">
        <v>192</v>
      </c>
      <c r="E5" s="67">
        <v>258</v>
      </c>
      <c r="F5" s="67">
        <v>2004</v>
      </c>
      <c r="G5" s="67">
        <v>14934</v>
      </c>
      <c r="H5" s="67">
        <v>9</v>
      </c>
      <c r="I5" s="67">
        <v>1126</v>
      </c>
      <c r="J5" s="67">
        <v>1334</v>
      </c>
      <c r="K5" s="67">
        <v>304</v>
      </c>
      <c r="L5" s="67">
        <v>100</v>
      </c>
      <c r="M5" s="67">
        <v>1073</v>
      </c>
      <c r="N5" s="68">
        <f aca="true" t="shared" si="0" ref="N5:N10">SUM(B5:M5)</f>
        <v>22500</v>
      </c>
    </row>
    <row r="6" spans="1:14" ht="12.75" customHeight="1">
      <c r="A6" s="57" t="s">
        <v>4</v>
      </c>
      <c r="B6" s="67">
        <v>268</v>
      </c>
      <c r="C6" s="67">
        <v>338</v>
      </c>
      <c r="D6" s="67">
        <v>169</v>
      </c>
      <c r="E6" s="67">
        <v>171</v>
      </c>
      <c r="F6" s="67">
        <v>1302</v>
      </c>
      <c r="G6" s="67">
        <v>12655</v>
      </c>
      <c r="H6" s="67">
        <v>8</v>
      </c>
      <c r="I6" s="67">
        <v>642</v>
      </c>
      <c r="J6" s="67">
        <v>708</v>
      </c>
      <c r="K6" s="67">
        <v>209</v>
      </c>
      <c r="L6" s="67">
        <v>80</v>
      </c>
      <c r="M6" s="67">
        <v>697</v>
      </c>
      <c r="N6" s="68">
        <f t="shared" si="0"/>
        <v>17247</v>
      </c>
    </row>
    <row r="7" spans="1:14" ht="12.75" customHeight="1">
      <c r="A7" s="57" t="s">
        <v>5</v>
      </c>
      <c r="B7" s="67">
        <v>215</v>
      </c>
      <c r="C7" s="67">
        <v>89</v>
      </c>
      <c r="D7" s="67">
        <v>208</v>
      </c>
      <c r="E7" s="67">
        <v>59</v>
      </c>
      <c r="F7" s="67">
        <v>1852</v>
      </c>
      <c r="G7" s="67">
        <v>11949</v>
      </c>
      <c r="H7" s="67">
        <v>561</v>
      </c>
      <c r="I7" s="67">
        <v>1844</v>
      </c>
      <c r="J7" s="67">
        <v>662</v>
      </c>
      <c r="K7" s="67">
        <v>267</v>
      </c>
      <c r="L7" s="67">
        <v>99</v>
      </c>
      <c r="M7" s="67">
        <v>765</v>
      </c>
      <c r="N7" s="68">
        <f t="shared" si="0"/>
        <v>18570</v>
      </c>
    </row>
    <row r="8" spans="1:14" ht="12.75" customHeight="1">
      <c r="A8" s="57" t="s">
        <v>6</v>
      </c>
      <c r="B8" s="67">
        <v>2108</v>
      </c>
      <c r="C8" s="67">
        <v>422</v>
      </c>
      <c r="D8" s="67">
        <v>2100</v>
      </c>
      <c r="E8" s="67">
        <v>543</v>
      </c>
      <c r="F8" s="67">
        <v>5228</v>
      </c>
      <c r="G8" s="67">
        <v>27862</v>
      </c>
      <c r="H8" s="67">
        <v>15</v>
      </c>
      <c r="I8" s="67">
        <v>1689</v>
      </c>
      <c r="J8" s="67">
        <v>1770</v>
      </c>
      <c r="K8" s="67">
        <v>425</v>
      </c>
      <c r="L8" s="67">
        <v>235</v>
      </c>
      <c r="M8" s="67">
        <v>2230</v>
      </c>
      <c r="N8" s="68">
        <f t="shared" si="0"/>
        <v>44627</v>
      </c>
    </row>
    <row r="9" spans="1:14" ht="12.75" customHeight="1">
      <c r="A9" s="57" t="s">
        <v>7</v>
      </c>
      <c r="B9" s="67">
        <v>2907</v>
      </c>
      <c r="C9" s="67">
        <v>80</v>
      </c>
      <c r="D9" s="67">
        <v>27</v>
      </c>
      <c r="E9" s="67">
        <v>14</v>
      </c>
      <c r="F9" s="67">
        <v>1573</v>
      </c>
      <c r="G9" s="67">
        <v>5243</v>
      </c>
      <c r="H9" s="67">
        <v>6</v>
      </c>
      <c r="I9" s="67">
        <v>430</v>
      </c>
      <c r="J9" s="67">
        <v>329</v>
      </c>
      <c r="K9" s="67">
        <v>130</v>
      </c>
      <c r="L9" s="67">
        <v>81</v>
      </c>
      <c r="M9" s="67">
        <v>703</v>
      </c>
      <c r="N9" s="68">
        <f t="shared" si="0"/>
        <v>11523</v>
      </c>
    </row>
    <row r="10" spans="1:14" ht="12.75" customHeight="1">
      <c r="A10" s="57" t="s">
        <v>8</v>
      </c>
      <c r="B10" s="69">
        <v>39</v>
      </c>
      <c r="C10" s="69">
        <v>31</v>
      </c>
      <c r="D10" s="69">
        <v>0</v>
      </c>
      <c r="E10" s="69">
        <v>294</v>
      </c>
      <c r="F10" s="69">
        <v>806</v>
      </c>
      <c r="G10" s="69">
        <v>5655</v>
      </c>
      <c r="H10" s="69">
        <v>2</v>
      </c>
      <c r="I10" s="69">
        <v>287</v>
      </c>
      <c r="J10" s="69">
        <v>422</v>
      </c>
      <c r="K10" s="69">
        <v>144</v>
      </c>
      <c r="L10" s="69">
        <v>75</v>
      </c>
      <c r="M10" s="69">
        <v>519</v>
      </c>
      <c r="N10" s="64">
        <f t="shared" si="0"/>
        <v>8274</v>
      </c>
    </row>
    <row r="11" spans="1:15" ht="19.5" customHeight="1">
      <c r="A11" s="58" t="s">
        <v>12</v>
      </c>
      <c r="B11" s="85">
        <f aca="true" t="shared" si="1" ref="B11:N11">SUM(B5:B10)</f>
        <v>6458</v>
      </c>
      <c r="C11" s="85">
        <f t="shared" si="1"/>
        <v>1205</v>
      </c>
      <c r="D11" s="85">
        <f t="shared" si="1"/>
        <v>2696</v>
      </c>
      <c r="E11" s="85">
        <f t="shared" si="1"/>
        <v>1339</v>
      </c>
      <c r="F11" s="85">
        <f t="shared" si="1"/>
        <v>12765</v>
      </c>
      <c r="G11" s="85">
        <f t="shared" si="1"/>
        <v>78298</v>
      </c>
      <c r="H11" s="85">
        <f t="shared" si="1"/>
        <v>601</v>
      </c>
      <c r="I11" s="85">
        <f t="shared" si="1"/>
        <v>6018</v>
      </c>
      <c r="J11" s="85">
        <f t="shared" si="1"/>
        <v>5225</v>
      </c>
      <c r="K11" s="85">
        <f t="shared" si="1"/>
        <v>1479</v>
      </c>
      <c r="L11" s="85">
        <f t="shared" si="1"/>
        <v>670</v>
      </c>
      <c r="M11" s="85">
        <f t="shared" si="1"/>
        <v>5987</v>
      </c>
      <c r="N11" s="85">
        <f t="shared" si="1"/>
        <v>122741</v>
      </c>
      <c r="O11" s="62" t="s">
        <v>65</v>
      </c>
    </row>
    <row r="12" spans="1:14" ht="12.75" customHeight="1">
      <c r="A12" s="56" t="s">
        <v>47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</row>
    <row r="13" spans="1:14" ht="12.75" customHeight="1">
      <c r="A13" s="56" t="s">
        <v>9</v>
      </c>
      <c r="B13" s="68">
        <v>269</v>
      </c>
      <c r="C13" s="68">
        <v>114</v>
      </c>
      <c r="D13" s="68">
        <v>30479</v>
      </c>
      <c r="E13" s="68">
        <v>1264</v>
      </c>
      <c r="F13" s="68">
        <v>2638</v>
      </c>
      <c r="G13" s="68">
        <v>2335</v>
      </c>
      <c r="H13" s="68">
        <v>12</v>
      </c>
      <c r="I13" s="68">
        <v>333</v>
      </c>
      <c r="J13" s="68">
        <v>1905</v>
      </c>
      <c r="K13" s="68">
        <v>152</v>
      </c>
      <c r="L13" s="68">
        <v>2639</v>
      </c>
      <c r="M13" s="68">
        <v>5678</v>
      </c>
      <c r="N13" s="68">
        <f>SUM(B13:M13)</f>
        <v>47818</v>
      </c>
    </row>
    <row r="14" spans="1:14" ht="12.75" customHeight="1">
      <c r="A14" s="56" t="s">
        <v>15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1:14" ht="12.75" customHeight="1">
      <c r="A15" s="57" t="s">
        <v>16</v>
      </c>
      <c r="B15" s="68">
        <v>559</v>
      </c>
      <c r="C15" s="68">
        <v>57</v>
      </c>
      <c r="D15" s="68">
        <v>91465</v>
      </c>
      <c r="E15" s="68">
        <v>2067</v>
      </c>
      <c r="F15" s="68">
        <v>2523</v>
      </c>
      <c r="G15" s="68">
        <v>1755</v>
      </c>
      <c r="H15" s="68">
        <v>13</v>
      </c>
      <c r="I15" s="68">
        <v>573</v>
      </c>
      <c r="J15" s="68">
        <v>1706</v>
      </c>
      <c r="K15" s="68">
        <v>135</v>
      </c>
      <c r="L15" s="68">
        <v>2956</v>
      </c>
      <c r="M15" s="68">
        <v>4431</v>
      </c>
      <c r="N15" s="68">
        <f>SUM(B15:M15)</f>
        <v>108240</v>
      </c>
    </row>
    <row r="16" spans="1:14" ht="12.75" customHeight="1">
      <c r="A16" s="57" t="s">
        <v>17</v>
      </c>
      <c r="B16" s="68">
        <v>368</v>
      </c>
      <c r="C16" s="68">
        <v>32</v>
      </c>
      <c r="D16" s="68">
        <v>19242</v>
      </c>
      <c r="E16" s="68">
        <v>369</v>
      </c>
      <c r="F16" s="68">
        <v>514</v>
      </c>
      <c r="G16" s="68">
        <v>722</v>
      </c>
      <c r="H16" s="68">
        <v>13</v>
      </c>
      <c r="I16" s="68">
        <v>179</v>
      </c>
      <c r="J16" s="68">
        <v>1282</v>
      </c>
      <c r="K16" s="68">
        <v>106</v>
      </c>
      <c r="L16" s="68">
        <v>2689</v>
      </c>
      <c r="M16" s="68">
        <v>2976</v>
      </c>
      <c r="N16" s="68">
        <f>SUM(B16:M16)</f>
        <v>28492</v>
      </c>
    </row>
    <row r="17" spans="1:14" ht="12.75" customHeight="1">
      <c r="A17" s="56" t="s">
        <v>10</v>
      </c>
      <c r="B17" s="68">
        <v>488</v>
      </c>
      <c r="C17" s="68">
        <v>469</v>
      </c>
      <c r="D17" s="68">
        <v>9144</v>
      </c>
      <c r="E17" s="68">
        <v>7404</v>
      </c>
      <c r="F17" s="68">
        <v>8410</v>
      </c>
      <c r="G17" s="68">
        <v>6874</v>
      </c>
      <c r="H17" s="68">
        <v>9</v>
      </c>
      <c r="I17" s="68">
        <v>2294</v>
      </c>
      <c r="J17" s="68">
        <v>337</v>
      </c>
      <c r="K17" s="68">
        <v>234</v>
      </c>
      <c r="L17" s="68">
        <v>757</v>
      </c>
      <c r="M17" s="68">
        <v>772</v>
      </c>
      <c r="N17" s="68">
        <f>SUM(B17:M17)</f>
        <v>37192</v>
      </c>
    </row>
    <row r="18" spans="1:14" s="61" customFormat="1" ht="12.75" customHeight="1">
      <c r="A18" s="56" t="s">
        <v>18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1:14" ht="12.75" customHeight="1">
      <c r="A19" s="57" t="s">
        <v>19</v>
      </c>
      <c r="B19" s="68">
        <v>2</v>
      </c>
      <c r="C19" s="68">
        <v>359</v>
      </c>
      <c r="D19" s="68">
        <v>353990</v>
      </c>
      <c r="E19" s="68">
        <v>358</v>
      </c>
      <c r="F19" s="68">
        <v>2074</v>
      </c>
      <c r="G19" s="68">
        <v>3103</v>
      </c>
      <c r="H19" s="68">
        <v>41</v>
      </c>
      <c r="I19" s="68">
        <v>1119</v>
      </c>
      <c r="J19" s="68">
        <v>2156</v>
      </c>
      <c r="K19" s="68">
        <v>133</v>
      </c>
      <c r="L19" s="68">
        <v>1779</v>
      </c>
      <c r="M19" s="68">
        <v>5617</v>
      </c>
      <c r="N19" s="68">
        <f>SUM(B19:M19)</f>
        <v>370731</v>
      </c>
    </row>
    <row r="20" spans="1:14" ht="12.75" customHeight="1">
      <c r="A20" s="57" t="s">
        <v>20</v>
      </c>
      <c r="B20" s="68">
        <v>29252</v>
      </c>
      <c r="C20" s="68">
        <v>185</v>
      </c>
      <c r="D20" s="68">
        <v>6773</v>
      </c>
      <c r="E20" s="68">
        <v>309</v>
      </c>
      <c r="F20" s="68">
        <v>2412</v>
      </c>
      <c r="G20" s="68">
        <v>3636</v>
      </c>
      <c r="H20" s="68">
        <v>6</v>
      </c>
      <c r="I20" s="68">
        <v>776</v>
      </c>
      <c r="J20" s="68">
        <v>2256</v>
      </c>
      <c r="K20" s="68">
        <v>171</v>
      </c>
      <c r="L20" s="68">
        <v>242</v>
      </c>
      <c r="M20" s="68">
        <v>2852</v>
      </c>
      <c r="N20" s="68">
        <f>SUM(B20:M20)</f>
        <v>48870</v>
      </c>
    </row>
    <row r="21" spans="1:14" ht="12.75" customHeight="1">
      <c r="A21" s="56" t="s">
        <v>11</v>
      </c>
      <c r="B21" s="68">
        <v>3165</v>
      </c>
      <c r="C21" s="68">
        <v>15</v>
      </c>
      <c r="D21" s="68">
        <v>15601</v>
      </c>
      <c r="E21" s="68">
        <v>657</v>
      </c>
      <c r="F21" s="68">
        <v>218</v>
      </c>
      <c r="G21" s="68">
        <v>325</v>
      </c>
      <c r="H21" s="68">
        <v>6</v>
      </c>
      <c r="I21" s="68">
        <v>106</v>
      </c>
      <c r="J21" s="68">
        <v>709</v>
      </c>
      <c r="K21" s="68">
        <v>12</v>
      </c>
      <c r="L21" s="68">
        <v>180</v>
      </c>
      <c r="M21" s="68">
        <v>429</v>
      </c>
      <c r="N21" s="68">
        <f>SUM(B21:M21)</f>
        <v>21423</v>
      </c>
    </row>
    <row r="22" spans="1:14" s="61" customFormat="1" ht="12.75" customHeight="1">
      <c r="A22" s="56" t="s">
        <v>21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14" ht="12.75" customHeight="1">
      <c r="A23" s="57" t="s">
        <v>23</v>
      </c>
      <c r="B23" s="68">
        <v>18364</v>
      </c>
      <c r="C23" s="68">
        <v>2247</v>
      </c>
      <c r="D23" s="68">
        <v>27467</v>
      </c>
      <c r="E23" s="68">
        <v>3375</v>
      </c>
      <c r="F23" s="68">
        <v>11374</v>
      </c>
      <c r="G23" s="68">
        <v>57411</v>
      </c>
      <c r="H23" s="68">
        <v>197</v>
      </c>
      <c r="I23" s="68">
        <v>7370</v>
      </c>
      <c r="J23" s="68">
        <v>9245</v>
      </c>
      <c r="K23" s="68">
        <v>3031</v>
      </c>
      <c r="L23" s="68">
        <v>1092</v>
      </c>
      <c r="M23" s="68">
        <v>8297</v>
      </c>
      <c r="N23" s="68">
        <f>SUM(B23:M23)</f>
        <v>149470</v>
      </c>
    </row>
    <row r="24" spans="1:14" ht="12.75" customHeight="1">
      <c r="A24" s="57" t="s">
        <v>22</v>
      </c>
      <c r="B24" s="68">
        <v>4692</v>
      </c>
      <c r="C24" s="68">
        <v>273</v>
      </c>
      <c r="D24" s="68">
        <v>17098</v>
      </c>
      <c r="E24" s="68">
        <v>144</v>
      </c>
      <c r="F24" s="68">
        <v>5152</v>
      </c>
      <c r="G24" s="68">
        <v>22268</v>
      </c>
      <c r="H24" s="68">
        <v>32</v>
      </c>
      <c r="I24" s="68">
        <v>5783</v>
      </c>
      <c r="J24" s="68">
        <v>1563</v>
      </c>
      <c r="K24" s="68">
        <v>1650</v>
      </c>
      <c r="L24" s="68">
        <v>1456</v>
      </c>
      <c r="M24" s="68">
        <v>4238</v>
      </c>
      <c r="N24" s="68">
        <f>SUM(B24:M24)</f>
        <v>64349</v>
      </c>
    </row>
    <row r="25" spans="1:14" ht="12.75" customHeight="1">
      <c r="A25" s="59" t="s">
        <v>24</v>
      </c>
      <c r="B25" s="68">
        <v>3694</v>
      </c>
      <c r="C25" s="68">
        <v>435</v>
      </c>
      <c r="D25" s="68">
        <v>22244</v>
      </c>
      <c r="E25" s="68">
        <v>380</v>
      </c>
      <c r="F25" s="68">
        <v>4284</v>
      </c>
      <c r="G25" s="68">
        <v>13924</v>
      </c>
      <c r="H25" s="68">
        <v>32</v>
      </c>
      <c r="I25" s="68">
        <v>1488</v>
      </c>
      <c r="J25" s="68">
        <v>1449</v>
      </c>
      <c r="K25" s="68">
        <v>2101</v>
      </c>
      <c r="L25" s="68">
        <v>412</v>
      </c>
      <c r="M25" s="68">
        <v>1980</v>
      </c>
      <c r="N25" s="68">
        <f>SUM(B25:M25)</f>
        <v>52423</v>
      </c>
    </row>
    <row r="26" spans="1:14" ht="12.75" customHeight="1">
      <c r="A26" s="56" t="s">
        <v>13</v>
      </c>
      <c r="B26" s="68">
        <v>5501</v>
      </c>
      <c r="C26" s="68">
        <v>126</v>
      </c>
      <c r="D26" s="68">
        <v>15256</v>
      </c>
      <c r="E26" s="68">
        <v>13</v>
      </c>
      <c r="F26" s="68">
        <v>1433</v>
      </c>
      <c r="G26" s="68">
        <v>1420</v>
      </c>
      <c r="H26" s="68">
        <v>6</v>
      </c>
      <c r="I26" s="68">
        <v>292</v>
      </c>
      <c r="J26" s="68">
        <v>935</v>
      </c>
      <c r="K26" s="68">
        <v>44</v>
      </c>
      <c r="L26" s="68">
        <v>52</v>
      </c>
      <c r="M26" s="68">
        <v>334</v>
      </c>
      <c r="N26" s="68">
        <f>SUM(B26:M26)</f>
        <v>25412</v>
      </c>
    </row>
    <row r="27" spans="1:14" s="61" customFormat="1" ht="12.75" customHeight="1">
      <c r="A27" s="56" t="s">
        <v>14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</row>
    <row r="28" spans="1:14" ht="12.75" customHeight="1">
      <c r="A28" s="57" t="s">
        <v>25</v>
      </c>
      <c r="B28" s="68">
        <v>781</v>
      </c>
      <c r="C28" s="68">
        <v>200</v>
      </c>
      <c r="D28" s="68">
        <v>2515</v>
      </c>
      <c r="E28" s="68">
        <v>69</v>
      </c>
      <c r="F28" s="68">
        <v>1587</v>
      </c>
      <c r="G28" s="68">
        <v>2164</v>
      </c>
      <c r="H28" s="68">
        <v>6</v>
      </c>
      <c r="I28" s="68">
        <v>107</v>
      </c>
      <c r="J28" s="68">
        <v>202</v>
      </c>
      <c r="K28" s="68">
        <v>70</v>
      </c>
      <c r="L28" s="68">
        <v>117</v>
      </c>
      <c r="M28" s="68">
        <v>300</v>
      </c>
      <c r="N28" s="68">
        <f aca="true" t="shared" si="2" ref="N28:N35">SUM(B28:M28)</f>
        <v>8118</v>
      </c>
    </row>
    <row r="29" spans="1:14" ht="12.75" customHeight="1">
      <c r="A29" s="57" t="s">
        <v>26</v>
      </c>
      <c r="B29" s="68">
        <v>677</v>
      </c>
      <c r="C29" s="68">
        <v>258</v>
      </c>
      <c r="D29" s="68">
        <v>373</v>
      </c>
      <c r="E29" s="68">
        <v>91</v>
      </c>
      <c r="F29" s="68">
        <v>2747</v>
      </c>
      <c r="G29" s="68">
        <v>13387</v>
      </c>
      <c r="H29" s="68">
        <v>6</v>
      </c>
      <c r="I29" s="68">
        <v>1299</v>
      </c>
      <c r="J29" s="68">
        <v>870</v>
      </c>
      <c r="K29" s="68">
        <v>239</v>
      </c>
      <c r="L29" s="68">
        <v>168</v>
      </c>
      <c r="M29" s="68">
        <v>881</v>
      </c>
      <c r="N29" s="68">
        <f t="shared" si="2"/>
        <v>20996</v>
      </c>
    </row>
    <row r="30" spans="1:14" ht="12.75" customHeight="1">
      <c r="A30" s="57" t="s">
        <v>27</v>
      </c>
      <c r="B30" s="68">
        <v>759</v>
      </c>
      <c r="C30" s="68">
        <v>192</v>
      </c>
      <c r="D30" s="68">
        <v>5285</v>
      </c>
      <c r="E30" s="68">
        <v>162</v>
      </c>
      <c r="F30" s="68">
        <v>2366</v>
      </c>
      <c r="G30" s="68">
        <v>19321</v>
      </c>
      <c r="H30" s="68">
        <v>8</v>
      </c>
      <c r="I30" s="68">
        <v>3335</v>
      </c>
      <c r="J30" s="68">
        <v>520</v>
      </c>
      <c r="K30" s="68">
        <v>359</v>
      </c>
      <c r="L30" s="68">
        <v>1339</v>
      </c>
      <c r="M30" s="68">
        <v>3116</v>
      </c>
      <c r="N30" s="68">
        <f t="shared" si="2"/>
        <v>36762</v>
      </c>
    </row>
    <row r="31" spans="1:14" ht="12.75" customHeight="1">
      <c r="A31" s="57" t="s">
        <v>28</v>
      </c>
      <c r="B31" s="68">
        <v>149</v>
      </c>
      <c r="C31" s="68">
        <v>43</v>
      </c>
      <c r="D31" s="68">
        <v>10810</v>
      </c>
      <c r="E31" s="68">
        <v>8</v>
      </c>
      <c r="F31" s="68">
        <v>756</v>
      </c>
      <c r="G31" s="68">
        <v>3685</v>
      </c>
      <c r="H31" s="68">
        <v>34</v>
      </c>
      <c r="I31" s="68">
        <v>673</v>
      </c>
      <c r="J31" s="68">
        <v>460</v>
      </c>
      <c r="K31" s="68">
        <v>93</v>
      </c>
      <c r="L31" s="68">
        <v>107</v>
      </c>
      <c r="M31" s="68">
        <v>390</v>
      </c>
      <c r="N31" s="68">
        <f t="shared" si="2"/>
        <v>17208</v>
      </c>
    </row>
    <row r="32" spans="1:14" ht="12.75" customHeight="1">
      <c r="A32" s="57" t="s">
        <v>29</v>
      </c>
      <c r="B32" s="68">
        <v>930</v>
      </c>
      <c r="C32" s="68">
        <v>86</v>
      </c>
      <c r="D32" s="68">
        <v>1377</v>
      </c>
      <c r="E32" s="68">
        <v>28</v>
      </c>
      <c r="F32" s="68">
        <v>1906</v>
      </c>
      <c r="G32" s="68">
        <v>7413</v>
      </c>
      <c r="H32" s="68">
        <v>5</v>
      </c>
      <c r="I32" s="68">
        <v>893</v>
      </c>
      <c r="J32" s="68">
        <v>435</v>
      </c>
      <c r="K32" s="68">
        <v>156</v>
      </c>
      <c r="L32" s="68">
        <v>153</v>
      </c>
      <c r="M32" s="68">
        <v>791</v>
      </c>
      <c r="N32" s="68">
        <f t="shared" si="2"/>
        <v>14173</v>
      </c>
    </row>
    <row r="33" spans="1:14" ht="12.75" customHeight="1">
      <c r="A33" s="57" t="s">
        <v>30</v>
      </c>
      <c r="B33" s="68">
        <v>235</v>
      </c>
      <c r="C33" s="68">
        <v>5</v>
      </c>
      <c r="D33" s="68">
        <v>2011</v>
      </c>
      <c r="E33" s="68">
        <v>4</v>
      </c>
      <c r="F33" s="68">
        <v>383</v>
      </c>
      <c r="G33" s="68">
        <v>1158</v>
      </c>
      <c r="H33" s="68">
        <v>2</v>
      </c>
      <c r="I33" s="68">
        <v>117</v>
      </c>
      <c r="J33" s="68">
        <v>46</v>
      </c>
      <c r="K33" s="68">
        <v>76</v>
      </c>
      <c r="L33" s="68">
        <v>31</v>
      </c>
      <c r="M33" s="68">
        <v>77</v>
      </c>
      <c r="N33" s="68">
        <f t="shared" si="2"/>
        <v>4145</v>
      </c>
    </row>
    <row r="34" spans="1:14" ht="12.75" customHeight="1">
      <c r="A34" s="57" t="s">
        <v>31</v>
      </c>
      <c r="B34" s="68">
        <v>285</v>
      </c>
      <c r="C34" s="68">
        <v>4</v>
      </c>
      <c r="D34" s="68">
        <v>1203</v>
      </c>
      <c r="E34" s="68"/>
      <c r="F34" s="68">
        <v>420</v>
      </c>
      <c r="G34" s="68">
        <v>500</v>
      </c>
      <c r="H34" s="68">
        <v>1</v>
      </c>
      <c r="I34" s="68">
        <v>22</v>
      </c>
      <c r="J34" s="68">
        <v>42</v>
      </c>
      <c r="K34" s="68">
        <v>78</v>
      </c>
      <c r="L34" s="68">
        <v>19</v>
      </c>
      <c r="M34" s="68">
        <v>47</v>
      </c>
      <c r="N34" s="68">
        <f t="shared" si="2"/>
        <v>2621</v>
      </c>
    </row>
    <row r="35" spans="1:14" ht="12.75" customHeight="1">
      <c r="A35" s="87" t="s">
        <v>32</v>
      </c>
      <c r="B35" s="64">
        <v>18</v>
      </c>
      <c r="C35" s="64">
        <v>5</v>
      </c>
      <c r="D35" s="64">
        <v>1563</v>
      </c>
      <c r="E35" s="64">
        <v>0</v>
      </c>
      <c r="F35" s="64">
        <v>432</v>
      </c>
      <c r="G35" s="64">
        <v>637</v>
      </c>
      <c r="H35" s="64">
        <v>4</v>
      </c>
      <c r="I35" s="64">
        <v>141</v>
      </c>
      <c r="J35" s="64">
        <v>16</v>
      </c>
      <c r="K35" s="64">
        <v>36</v>
      </c>
      <c r="L35" s="64">
        <v>10</v>
      </c>
      <c r="M35" s="64">
        <v>41</v>
      </c>
      <c r="N35" s="64">
        <f t="shared" si="2"/>
        <v>2903</v>
      </c>
    </row>
    <row r="36" spans="1:14" s="61" customFormat="1" ht="12.75" customHeight="1">
      <c r="A36" s="56" t="s">
        <v>33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1:14" ht="12.75" customHeight="1">
      <c r="A37" s="57" t="s">
        <v>34</v>
      </c>
      <c r="B37" s="68">
        <v>398</v>
      </c>
      <c r="C37" s="68">
        <v>290</v>
      </c>
      <c r="D37" s="68">
        <v>1082</v>
      </c>
      <c r="E37" s="68">
        <v>72</v>
      </c>
      <c r="F37" s="68">
        <v>1995</v>
      </c>
      <c r="G37" s="68">
        <v>2099</v>
      </c>
      <c r="H37" s="68">
        <v>4</v>
      </c>
      <c r="I37" s="68">
        <v>198</v>
      </c>
      <c r="J37" s="68">
        <v>338</v>
      </c>
      <c r="K37" s="68">
        <v>155</v>
      </c>
      <c r="L37" s="68">
        <v>18</v>
      </c>
      <c r="M37" s="68">
        <v>147</v>
      </c>
      <c r="N37" s="68">
        <f aca="true" t="shared" si="3" ref="N37:N42">SUM(B37:M37)</f>
        <v>6796</v>
      </c>
    </row>
    <row r="38" spans="1:14" ht="12.75" customHeight="1">
      <c r="A38" s="57" t="s">
        <v>28</v>
      </c>
      <c r="B38" s="68">
        <v>243</v>
      </c>
      <c r="C38" s="68">
        <v>83</v>
      </c>
      <c r="D38" s="68">
        <v>27018</v>
      </c>
      <c r="E38" s="68">
        <v>72</v>
      </c>
      <c r="F38" s="68">
        <v>655</v>
      </c>
      <c r="G38" s="68">
        <v>2508</v>
      </c>
      <c r="H38" s="68">
        <v>46</v>
      </c>
      <c r="I38" s="68">
        <v>427</v>
      </c>
      <c r="J38" s="68">
        <v>551</v>
      </c>
      <c r="K38" s="68">
        <v>76</v>
      </c>
      <c r="L38" s="68">
        <v>283</v>
      </c>
      <c r="M38" s="68">
        <v>836</v>
      </c>
      <c r="N38" s="68">
        <f t="shared" si="3"/>
        <v>32798</v>
      </c>
    </row>
    <row r="39" spans="1:14" ht="12.75" customHeight="1">
      <c r="A39" s="57" t="s">
        <v>29</v>
      </c>
      <c r="B39" s="68">
        <v>503</v>
      </c>
      <c r="C39" s="68">
        <v>60</v>
      </c>
      <c r="D39" s="68">
        <v>351</v>
      </c>
      <c r="E39" s="68">
        <v>1</v>
      </c>
      <c r="F39" s="68">
        <v>255</v>
      </c>
      <c r="G39" s="68">
        <v>2173</v>
      </c>
      <c r="H39" s="68">
        <v>3</v>
      </c>
      <c r="I39" s="68">
        <v>221</v>
      </c>
      <c r="J39" s="68">
        <v>206</v>
      </c>
      <c r="K39" s="68">
        <v>57</v>
      </c>
      <c r="L39" s="68">
        <v>8</v>
      </c>
      <c r="M39" s="68">
        <v>171</v>
      </c>
      <c r="N39" s="68">
        <f t="shared" si="3"/>
        <v>4009</v>
      </c>
    </row>
    <row r="40" spans="1:14" ht="12.75" customHeight="1">
      <c r="A40" s="57" t="s">
        <v>35</v>
      </c>
      <c r="B40" s="68">
        <v>242</v>
      </c>
      <c r="C40" s="68">
        <v>59</v>
      </c>
      <c r="D40" s="68">
        <v>933</v>
      </c>
      <c r="E40" s="68">
        <v>60</v>
      </c>
      <c r="F40" s="68">
        <v>334</v>
      </c>
      <c r="G40" s="68">
        <v>1461</v>
      </c>
      <c r="H40" s="68">
        <v>2</v>
      </c>
      <c r="I40" s="68">
        <v>174</v>
      </c>
      <c r="J40" s="68">
        <v>296</v>
      </c>
      <c r="K40" s="68">
        <v>28</v>
      </c>
      <c r="L40" s="68">
        <v>27</v>
      </c>
      <c r="M40" s="68">
        <v>149</v>
      </c>
      <c r="N40" s="68">
        <f t="shared" si="3"/>
        <v>3765</v>
      </c>
    </row>
    <row r="41" spans="1:14" ht="12.75" customHeight="1">
      <c r="A41" s="57" t="s">
        <v>32</v>
      </c>
      <c r="B41" s="68">
        <v>45</v>
      </c>
      <c r="C41" s="68">
        <v>0</v>
      </c>
      <c r="D41" s="68">
        <v>1175</v>
      </c>
      <c r="E41" s="68">
        <v>2</v>
      </c>
      <c r="F41" s="68">
        <v>96</v>
      </c>
      <c r="G41" s="68">
        <v>209</v>
      </c>
      <c r="H41" s="68">
        <v>1</v>
      </c>
      <c r="I41" s="68">
        <v>27</v>
      </c>
      <c r="J41" s="68">
        <v>51</v>
      </c>
      <c r="K41" s="68">
        <v>85</v>
      </c>
      <c r="L41" s="68">
        <v>46</v>
      </c>
      <c r="M41" s="68">
        <v>81</v>
      </c>
      <c r="N41" s="68">
        <f t="shared" si="3"/>
        <v>1818</v>
      </c>
    </row>
    <row r="42" spans="1:14" ht="12.75" customHeight="1">
      <c r="A42" s="57" t="s">
        <v>31</v>
      </c>
      <c r="B42" s="68">
        <v>56</v>
      </c>
      <c r="C42" s="68">
        <v>0</v>
      </c>
      <c r="D42" s="68">
        <v>753</v>
      </c>
      <c r="E42" s="68">
        <v>0</v>
      </c>
      <c r="F42" s="68">
        <v>175</v>
      </c>
      <c r="G42" s="68">
        <v>117</v>
      </c>
      <c r="H42" s="68">
        <v>1</v>
      </c>
      <c r="I42" s="68">
        <v>24</v>
      </c>
      <c r="J42" s="68">
        <v>10</v>
      </c>
      <c r="K42" s="68">
        <v>10</v>
      </c>
      <c r="L42" s="68">
        <v>98</v>
      </c>
      <c r="M42" s="68">
        <v>37</v>
      </c>
      <c r="N42" s="68">
        <f t="shared" si="3"/>
        <v>1281</v>
      </c>
    </row>
    <row r="43" spans="1:14" s="61" customFormat="1" ht="12.75" customHeight="1">
      <c r="A43" s="56" t="s">
        <v>36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4" ht="12.75" customHeight="1">
      <c r="A44" s="57" t="s">
        <v>27</v>
      </c>
      <c r="B44" s="68">
        <v>197</v>
      </c>
      <c r="C44" s="68">
        <v>132</v>
      </c>
      <c r="D44" s="68">
        <v>11591</v>
      </c>
      <c r="E44" s="68">
        <v>1253</v>
      </c>
      <c r="F44" s="68">
        <v>1681</v>
      </c>
      <c r="G44" s="68">
        <v>3954</v>
      </c>
      <c r="H44" s="68">
        <v>4</v>
      </c>
      <c r="I44" s="68">
        <v>1994</v>
      </c>
      <c r="J44" s="68">
        <v>1015</v>
      </c>
      <c r="K44" s="68">
        <v>179</v>
      </c>
      <c r="L44" s="68">
        <v>195</v>
      </c>
      <c r="M44" s="68">
        <v>1024</v>
      </c>
      <c r="N44" s="68">
        <f aca="true" t="shared" si="4" ref="N44:N50">SUM(B44:M44)</f>
        <v>23219</v>
      </c>
    </row>
    <row r="45" spans="1:14" ht="12.75" customHeight="1">
      <c r="A45" s="57" t="s">
        <v>28</v>
      </c>
      <c r="B45" s="68">
        <v>304</v>
      </c>
      <c r="C45" s="68">
        <v>102</v>
      </c>
      <c r="D45" s="68">
        <v>14093</v>
      </c>
      <c r="E45" s="68">
        <v>269</v>
      </c>
      <c r="F45" s="68">
        <v>1416</v>
      </c>
      <c r="G45" s="68">
        <v>5820</v>
      </c>
      <c r="H45" s="68">
        <v>2</v>
      </c>
      <c r="I45" s="68">
        <v>2161</v>
      </c>
      <c r="J45" s="68">
        <v>1128</v>
      </c>
      <c r="K45" s="68">
        <v>291</v>
      </c>
      <c r="L45" s="68">
        <v>63</v>
      </c>
      <c r="M45" s="68">
        <v>1363</v>
      </c>
      <c r="N45" s="68">
        <f t="shared" si="4"/>
        <v>27012</v>
      </c>
    </row>
    <row r="46" spans="1:14" ht="12.75" customHeight="1">
      <c r="A46" s="57" t="s">
        <v>29</v>
      </c>
      <c r="B46" s="68">
        <v>664</v>
      </c>
      <c r="C46" s="68">
        <v>25</v>
      </c>
      <c r="D46" s="68">
        <v>4237</v>
      </c>
      <c r="E46" s="68">
        <v>155</v>
      </c>
      <c r="F46" s="68">
        <v>1160</v>
      </c>
      <c r="G46" s="68">
        <v>2385</v>
      </c>
      <c r="H46" s="68">
        <v>1</v>
      </c>
      <c r="I46" s="68">
        <v>457</v>
      </c>
      <c r="J46" s="68">
        <v>423</v>
      </c>
      <c r="K46" s="68">
        <v>138</v>
      </c>
      <c r="L46" s="68">
        <v>42</v>
      </c>
      <c r="M46" s="68">
        <v>195</v>
      </c>
      <c r="N46" s="68">
        <f t="shared" si="4"/>
        <v>9882</v>
      </c>
    </row>
    <row r="47" spans="1:14" ht="12.75" customHeight="1">
      <c r="A47" s="57" t="s">
        <v>30</v>
      </c>
      <c r="B47" s="68">
        <v>31</v>
      </c>
      <c r="C47" s="68">
        <v>6</v>
      </c>
      <c r="D47" s="68">
        <v>2558</v>
      </c>
      <c r="E47" s="68">
        <v>6</v>
      </c>
      <c r="F47" s="68">
        <v>157</v>
      </c>
      <c r="G47" s="68">
        <v>83</v>
      </c>
      <c r="H47" s="68">
        <v>3</v>
      </c>
      <c r="I47" s="68">
        <v>121</v>
      </c>
      <c r="J47" s="68">
        <v>288</v>
      </c>
      <c r="K47" s="68">
        <v>21</v>
      </c>
      <c r="L47" s="68">
        <v>16</v>
      </c>
      <c r="M47" s="68">
        <v>137</v>
      </c>
      <c r="N47" s="68">
        <f t="shared" si="4"/>
        <v>3427</v>
      </c>
    </row>
    <row r="48" spans="1:14" ht="12.75" customHeight="1">
      <c r="A48" s="57" t="s">
        <v>32</v>
      </c>
      <c r="B48" s="68">
        <v>55</v>
      </c>
      <c r="C48" s="68">
        <v>10</v>
      </c>
      <c r="D48" s="68">
        <v>1499</v>
      </c>
      <c r="E48" s="68">
        <v>3</v>
      </c>
      <c r="F48" s="68">
        <v>231</v>
      </c>
      <c r="G48" s="68">
        <v>150</v>
      </c>
      <c r="H48" s="68">
        <v>1</v>
      </c>
      <c r="I48" s="68">
        <v>28</v>
      </c>
      <c r="J48" s="68">
        <v>57</v>
      </c>
      <c r="K48" s="68">
        <v>31</v>
      </c>
      <c r="L48" s="68">
        <v>22</v>
      </c>
      <c r="M48" s="68">
        <v>47</v>
      </c>
      <c r="N48" s="68">
        <f t="shared" si="4"/>
        <v>2134</v>
      </c>
    </row>
    <row r="49" spans="1:14" ht="12.75" customHeight="1">
      <c r="A49" s="57" t="s">
        <v>31</v>
      </c>
      <c r="B49" s="68">
        <v>139</v>
      </c>
      <c r="C49" s="68">
        <v>15</v>
      </c>
      <c r="D49" s="68">
        <v>731</v>
      </c>
      <c r="E49" s="68">
        <v>2</v>
      </c>
      <c r="F49" s="68">
        <v>98</v>
      </c>
      <c r="G49" s="68">
        <v>50</v>
      </c>
      <c r="H49" s="68">
        <v>4</v>
      </c>
      <c r="I49" s="68">
        <v>14</v>
      </c>
      <c r="J49" s="68">
        <v>24</v>
      </c>
      <c r="K49" s="68">
        <v>56</v>
      </c>
      <c r="L49" s="68">
        <v>48</v>
      </c>
      <c r="M49" s="68">
        <v>53</v>
      </c>
      <c r="N49" s="68">
        <f t="shared" si="4"/>
        <v>1234</v>
      </c>
    </row>
    <row r="50" spans="1:14" ht="12.75" customHeight="1">
      <c r="A50" s="56" t="s">
        <v>37</v>
      </c>
      <c r="B50" s="64">
        <v>4</v>
      </c>
      <c r="C50" s="64">
        <v>0</v>
      </c>
      <c r="D50" s="64">
        <v>1192</v>
      </c>
      <c r="E50" s="64">
        <v>30</v>
      </c>
      <c r="F50" s="64">
        <v>516</v>
      </c>
      <c r="G50" s="64">
        <v>59</v>
      </c>
      <c r="H50" s="64">
        <v>1</v>
      </c>
      <c r="I50" s="64">
        <v>16</v>
      </c>
      <c r="J50" s="64">
        <v>1231</v>
      </c>
      <c r="K50" s="64">
        <v>80</v>
      </c>
      <c r="L50" s="64">
        <v>85</v>
      </c>
      <c r="M50" s="64">
        <v>46</v>
      </c>
      <c r="N50" s="64">
        <f t="shared" si="4"/>
        <v>3260</v>
      </c>
    </row>
    <row r="51" spans="1:14" s="61" customFormat="1" ht="20.25" customHeight="1">
      <c r="A51" s="58" t="s">
        <v>46</v>
      </c>
      <c r="B51" s="86">
        <f>SUM(B12:B50)</f>
        <v>73069</v>
      </c>
      <c r="C51" s="86">
        <f aca="true" t="shared" si="5" ref="C51:M51">SUM(C12:C50)</f>
        <v>5887</v>
      </c>
      <c r="D51" s="86">
        <f t="shared" si="5"/>
        <v>701109</v>
      </c>
      <c r="E51" s="86">
        <f t="shared" si="5"/>
        <v>18627</v>
      </c>
      <c r="F51" s="86">
        <f t="shared" si="5"/>
        <v>60398</v>
      </c>
      <c r="G51" s="86">
        <f t="shared" si="5"/>
        <v>183106</v>
      </c>
      <c r="H51" s="86">
        <f t="shared" si="5"/>
        <v>506</v>
      </c>
      <c r="I51" s="86">
        <f t="shared" si="5"/>
        <v>32762</v>
      </c>
      <c r="J51" s="86">
        <f t="shared" si="5"/>
        <v>31752</v>
      </c>
      <c r="K51" s="86">
        <f t="shared" si="5"/>
        <v>10083</v>
      </c>
      <c r="L51" s="86">
        <f t="shared" si="5"/>
        <v>17149</v>
      </c>
      <c r="M51" s="86">
        <f t="shared" si="5"/>
        <v>47533</v>
      </c>
      <c r="N51" s="86">
        <f>SUM(B51:M51)</f>
        <v>1181981</v>
      </c>
    </row>
    <row r="52" spans="1:14" s="61" customFormat="1" ht="12.75" customHeight="1">
      <c r="A52" s="56" t="s">
        <v>66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</row>
    <row r="53" spans="1:14" ht="12.75" customHeight="1">
      <c r="A53" s="57" t="s">
        <v>38</v>
      </c>
      <c r="B53" s="68">
        <v>1759</v>
      </c>
      <c r="C53" s="68">
        <v>504</v>
      </c>
      <c r="D53" s="68">
        <v>1</v>
      </c>
      <c r="E53" s="68">
        <v>852</v>
      </c>
      <c r="F53" s="68">
        <v>5922</v>
      </c>
      <c r="G53" s="68">
        <v>17562</v>
      </c>
      <c r="H53" s="68">
        <v>30</v>
      </c>
      <c r="I53" s="68">
        <v>2044</v>
      </c>
      <c r="J53" s="68">
        <v>594</v>
      </c>
      <c r="K53" s="68">
        <v>872</v>
      </c>
      <c r="L53" s="68">
        <v>228</v>
      </c>
      <c r="M53" s="68">
        <v>1595</v>
      </c>
      <c r="N53" s="68">
        <f aca="true" t="shared" si="6" ref="N53:N60">SUM(B53:M53)</f>
        <v>31963</v>
      </c>
    </row>
    <row r="54" spans="1:14" ht="12.75" customHeight="1">
      <c r="A54" s="57" t="s">
        <v>70</v>
      </c>
      <c r="B54" s="68">
        <v>32742</v>
      </c>
      <c r="C54" s="68">
        <v>1533</v>
      </c>
      <c r="D54" s="68">
        <v>4851</v>
      </c>
      <c r="E54" s="68">
        <v>3253</v>
      </c>
      <c r="F54" s="68">
        <v>17069</v>
      </c>
      <c r="G54" s="68">
        <v>47319</v>
      </c>
      <c r="H54" s="68">
        <v>135</v>
      </c>
      <c r="I54" s="68">
        <v>6264</v>
      </c>
      <c r="J54" s="68">
        <v>3375</v>
      </c>
      <c r="K54" s="68">
        <v>2301</v>
      </c>
      <c r="L54" s="68">
        <v>799</v>
      </c>
      <c r="M54" s="68">
        <v>4387</v>
      </c>
      <c r="N54" s="68">
        <f t="shared" si="6"/>
        <v>124028</v>
      </c>
    </row>
    <row r="55" spans="1:14" ht="12.75" customHeight="1">
      <c r="A55" s="57" t="s">
        <v>39</v>
      </c>
      <c r="B55" s="68">
        <v>123422</v>
      </c>
      <c r="C55" s="68">
        <v>9760</v>
      </c>
      <c r="D55" s="68">
        <v>95331</v>
      </c>
      <c r="E55" s="68">
        <v>7339</v>
      </c>
      <c r="F55" s="68">
        <v>66640</v>
      </c>
      <c r="G55" s="68">
        <v>391345</v>
      </c>
      <c r="H55" s="68">
        <v>1059</v>
      </c>
      <c r="I55" s="68">
        <v>55737</v>
      </c>
      <c r="J55" s="68">
        <v>19572</v>
      </c>
      <c r="K55" s="68">
        <v>43876</v>
      </c>
      <c r="L55" s="68">
        <v>4100</v>
      </c>
      <c r="M55" s="68">
        <v>28994</v>
      </c>
      <c r="N55" s="68">
        <f t="shared" si="6"/>
        <v>847175</v>
      </c>
    </row>
    <row r="56" spans="1:14" ht="12.75" customHeight="1">
      <c r="A56" s="57" t="s">
        <v>40</v>
      </c>
      <c r="B56" s="68">
        <v>273</v>
      </c>
      <c r="C56" s="68">
        <v>176</v>
      </c>
      <c r="D56" s="68">
        <v>80</v>
      </c>
      <c r="E56" s="68">
        <v>20</v>
      </c>
      <c r="F56" s="68">
        <v>6</v>
      </c>
      <c r="G56" s="68">
        <v>117</v>
      </c>
      <c r="H56" s="68">
        <v>0</v>
      </c>
      <c r="I56" s="68">
        <v>1</v>
      </c>
      <c r="J56" s="68">
        <v>4</v>
      </c>
      <c r="K56" s="68">
        <v>23</v>
      </c>
      <c r="L56" s="68">
        <v>6</v>
      </c>
      <c r="M56" s="68">
        <v>62</v>
      </c>
      <c r="N56" s="68">
        <f t="shared" si="6"/>
        <v>768</v>
      </c>
    </row>
    <row r="57" spans="1:14" ht="12.75" customHeight="1">
      <c r="A57" s="57" t="s">
        <v>41</v>
      </c>
      <c r="B57" s="68">
        <v>0</v>
      </c>
      <c r="C57" s="68">
        <v>0</v>
      </c>
      <c r="D57" s="68">
        <v>3691</v>
      </c>
      <c r="E57" s="68">
        <v>6</v>
      </c>
      <c r="F57" s="68">
        <v>48</v>
      </c>
      <c r="G57" s="68">
        <v>934</v>
      </c>
      <c r="H57" s="68">
        <v>1</v>
      </c>
      <c r="I57" s="68">
        <v>12</v>
      </c>
      <c r="J57" s="68">
        <v>35</v>
      </c>
      <c r="K57" s="68">
        <v>2</v>
      </c>
      <c r="L57" s="68">
        <v>53</v>
      </c>
      <c r="M57" s="68">
        <v>218</v>
      </c>
      <c r="N57" s="68">
        <f t="shared" si="6"/>
        <v>5000</v>
      </c>
    </row>
    <row r="58" spans="1:14" ht="12.75" customHeight="1">
      <c r="A58" s="57" t="s">
        <v>42</v>
      </c>
      <c r="B58" s="68">
        <v>594</v>
      </c>
      <c r="C58" s="68">
        <v>93</v>
      </c>
      <c r="D58" s="68">
        <v>0</v>
      </c>
      <c r="E58" s="68">
        <v>14</v>
      </c>
      <c r="F58" s="68">
        <v>602</v>
      </c>
      <c r="G58" s="68">
        <v>3752</v>
      </c>
      <c r="H58" s="68">
        <v>3</v>
      </c>
      <c r="I58" s="68">
        <v>434</v>
      </c>
      <c r="J58" s="68">
        <v>180</v>
      </c>
      <c r="K58" s="68">
        <v>86</v>
      </c>
      <c r="L58" s="68">
        <v>14</v>
      </c>
      <c r="M58" s="68">
        <v>485</v>
      </c>
      <c r="N58" s="68">
        <f t="shared" si="6"/>
        <v>6257</v>
      </c>
    </row>
    <row r="59" spans="1:14" ht="12.75" customHeight="1">
      <c r="A59" s="57" t="s">
        <v>43</v>
      </c>
      <c r="B59" s="68">
        <v>10418</v>
      </c>
      <c r="C59" s="68">
        <v>625</v>
      </c>
      <c r="D59" s="68">
        <v>97</v>
      </c>
      <c r="E59" s="68">
        <v>853</v>
      </c>
      <c r="F59" s="68">
        <v>1539</v>
      </c>
      <c r="G59" s="68">
        <v>10387</v>
      </c>
      <c r="H59" s="68">
        <v>32</v>
      </c>
      <c r="I59" s="68">
        <v>904</v>
      </c>
      <c r="J59" s="68">
        <v>708</v>
      </c>
      <c r="K59" s="68">
        <v>646</v>
      </c>
      <c r="L59" s="68">
        <v>114</v>
      </c>
      <c r="M59" s="68">
        <v>1271</v>
      </c>
      <c r="N59" s="68">
        <f t="shared" si="6"/>
        <v>27594</v>
      </c>
    </row>
    <row r="60" spans="1:14" ht="12.75" customHeight="1">
      <c r="A60" s="57" t="s">
        <v>44</v>
      </c>
      <c r="B60" s="64">
        <v>760</v>
      </c>
      <c r="C60" s="64">
        <v>8</v>
      </c>
      <c r="D60" s="64">
        <v>0</v>
      </c>
      <c r="E60" s="64">
        <v>61</v>
      </c>
      <c r="F60" s="64">
        <v>451</v>
      </c>
      <c r="G60" s="64">
        <v>975</v>
      </c>
      <c r="H60" s="64">
        <v>2</v>
      </c>
      <c r="I60" s="64">
        <v>39</v>
      </c>
      <c r="J60" s="64">
        <v>9</v>
      </c>
      <c r="K60" s="64">
        <v>15</v>
      </c>
      <c r="L60" s="64">
        <v>22</v>
      </c>
      <c r="M60" s="64">
        <v>123</v>
      </c>
      <c r="N60" s="64">
        <f t="shared" si="6"/>
        <v>2465</v>
      </c>
    </row>
    <row r="61" spans="1:15" ht="19.5" customHeight="1">
      <c r="A61" s="58" t="s">
        <v>45</v>
      </c>
      <c r="B61" s="85">
        <f>SUM(B53:B60)</f>
        <v>169968</v>
      </c>
      <c r="C61" s="85">
        <f aca="true" t="shared" si="7" ref="C61:M61">SUM(C53:C60)</f>
        <v>12699</v>
      </c>
      <c r="D61" s="85">
        <f t="shared" si="7"/>
        <v>104051</v>
      </c>
      <c r="E61" s="85">
        <f t="shared" si="7"/>
        <v>12398</v>
      </c>
      <c r="F61" s="85">
        <f t="shared" si="7"/>
        <v>92277</v>
      </c>
      <c r="G61" s="85">
        <f t="shared" si="7"/>
        <v>472391</v>
      </c>
      <c r="H61" s="85">
        <f t="shared" si="7"/>
        <v>1262</v>
      </c>
      <c r="I61" s="85">
        <f t="shared" si="7"/>
        <v>65435</v>
      </c>
      <c r="J61" s="85">
        <f t="shared" si="7"/>
        <v>24477</v>
      </c>
      <c r="K61" s="85">
        <f t="shared" si="7"/>
        <v>47821</v>
      </c>
      <c r="L61" s="85">
        <f t="shared" si="7"/>
        <v>5336</v>
      </c>
      <c r="M61" s="85">
        <f t="shared" si="7"/>
        <v>37135</v>
      </c>
      <c r="N61" s="85">
        <f>SUM(N53:N60)</f>
        <v>1045250</v>
      </c>
      <c r="O61" s="62" t="s">
        <v>65</v>
      </c>
    </row>
    <row r="62" spans="1:15" ht="25.5" customHeight="1">
      <c r="A62" s="60" t="s">
        <v>49</v>
      </c>
      <c r="B62" s="85">
        <f aca="true" t="shared" si="8" ref="B62:N62">B61+B51+B11</f>
        <v>249495</v>
      </c>
      <c r="C62" s="85">
        <f t="shared" si="8"/>
        <v>19791</v>
      </c>
      <c r="D62" s="85">
        <f t="shared" si="8"/>
        <v>807856</v>
      </c>
      <c r="E62" s="85">
        <f t="shared" si="8"/>
        <v>32364</v>
      </c>
      <c r="F62" s="85">
        <f t="shared" si="8"/>
        <v>165440</v>
      </c>
      <c r="G62" s="85">
        <f t="shared" si="8"/>
        <v>733795</v>
      </c>
      <c r="H62" s="85">
        <f t="shared" si="8"/>
        <v>2369</v>
      </c>
      <c r="I62" s="85">
        <f t="shared" si="8"/>
        <v>104215</v>
      </c>
      <c r="J62" s="85">
        <f t="shared" si="8"/>
        <v>61454</v>
      </c>
      <c r="K62" s="85">
        <f t="shared" si="8"/>
        <v>59383</v>
      </c>
      <c r="L62" s="85">
        <f t="shared" si="8"/>
        <v>23155</v>
      </c>
      <c r="M62" s="85">
        <f t="shared" si="8"/>
        <v>90655</v>
      </c>
      <c r="N62" s="85">
        <f t="shared" si="8"/>
        <v>2349972</v>
      </c>
      <c r="O62" s="62" t="s">
        <v>65</v>
      </c>
    </row>
  </sheetData>
  <mergeCells count="9">
    <mergeCell ref="B1:N1"/>
    <mergeCell ref="K2:K3"/>
    <mergeCell ref="L2:L3"/>
    <mergeCell ref="M2:M3"/>
    <mergeCell ref="N2:N3"/>
    <mergeCell ref="A2:A3"/>
    <mergeCell ref="B2:C2"/>
    <mergeCell ref="D2:F2"/>
    <mergeCell ref="G2:J2"/>
  </mergeCells>
  <printOptions/>
  <pageMargins left="0.24" right="0.14" top="0.5" bottom="0.55" header="0.11" footer="0.28"/>
  <pageSetup horizontalDpi="300" verticalDpi="300" orientation="landscape" paperSize="9" r:id="rId1"/>
  <headerFooter alignWithMargins="0">
    <oddHeader>&amp;L&amp;"Arial,Grassetto"REGIONE AUTONOMA DELLA SARDEGNA 
Assessorato dell'Igiene e Sanità
&amp;Rf&amp;"Arial,Grassetto"onte dati modello ministeriale LA 2003</oddHeader>
    <oddFooter>&amp;RTAB 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SARDEGNA - Assessorato Sanità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7</dc:creator>
  <cp:keywords/>
  <dc:description/>
  <cp:lastModifiedBy>aghiani</cp:lastModifiedBy>
  <cp:lastPrinted>2005-01-10T10:11:58Z</cp:lastPrinted>
  <dcterms:created xsi:type="dcterms:W3CDTF">2005-01-08T16:27:36Z</dcterms:created>
  <dcterms:modified xsi:type="dcterms:W3CDTF">2005-01-10T10:58:23Z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-880135894</vt:i4>
  </property>
  <property fmtid="{D5CDD505-2E9C-101B-9397-08002B2CF9AE}" pid="4" name="_EmailSubje">
    <vt:lpwstr>Spesa sanitaria</vt:lpwstr>
  </property>
  <property fmtid="{D5CDD505-2E9C-101B-9397-08002B2CF9AE}" pid="5" name="_AuthorEma">
    <vt:lpwstr>fabio.garau@posta.regione.sardegna.it</vt:lpwstr>
  </property>
  <property fmtid="{D5CDD505-2E9C-101B-9397-08002B2CF9AE}" pid="6" name="_AuthorEmailDisplayNa">
    <vt:lpwstr>Garau Fabio</vt:lpwstr>
  </property>
</Properties>
</file>